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drawings/drawing44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drawings/drawing42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drawings/drawing4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Default Extension="jpeg" ContentType="image/jpeg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charts/chart3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charts/chart1.xml" ContentType="application/vnd.openxmlformats-officedocument.drawingml.chart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Default Extension="vml" ContentType="application/vnd.openxmlformats-officedocument.vmlDrawing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37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 firstSheet="42" activeTab="45"/>
  </bookViews>
  <sheets>
    <sheet name="11-ISO-ZIARNO-WOJCIECHOWSKIA" sheetId="1" r:id="rId1"/>
    <sheet name="11-ISO-ZIARNO-KASPEREK" sheetId="2" r:id="rId2"/>
    <sheet name="11-ISO-ZIARNO-KOWAL" sheetId="3" r:id="rId3"/>
    <sheet name="11-ISO-ZIARNO-RZEPA" sheetId="4" r:id="rId4"/>
    <sheet name="11-ISO-ZIARNO-WRÓBLEWO" sheetId="5" r:id="rId5"/>
    <sheet name="11-ISO-ZIARNO-SKIBIŃSKI" sheetId="6" r:id="rId6"/>
    <sheet name="11-ISO-ZIARNO-SZYMANOWSKI" sheetId="7" r:id="rId7"/>
    <sheet name="11-ISO-ZIARNO-WOJCIECHOWSKI" sheetId="8" r:id="rId8"/>
    <sheet name="11-ISO-ZIARNO-GÓRCZAK" sheetId="9" r:id="rId9"/>
    <sheet name="11-ISO-ZIARNO-RIMKE" sheetId="10" r:id="rId10"/>
    <sheet name="11-ISO-ZIARNO-RUSKO" sheetId="11" r:id="rId11"/>
    <sheet name="11-ISO-ZIARNO-SERASZEK" sheetId="12" r:id="rId12"/>
    <sheet name="11-ISO-ZIARNO-TOPFARMS GOLA" sheetId="13" r:id="rId13"/>
    <sheet name="11-ISO-ZIARNO-DŁUGIESTARE" sheetId="14" r:id="rId14"/>
    <sheet name="11-ISO-ZIARNO-KLONÓWIEC" sheetId="15" r:id="rId15"/>
    <sheet name="11-ISO-ZIARNO-PAWŁOWICE" sheetId="16" r:id="rId16"/>
    <sheet name="11-ISO-ZIARNO-BUJAK" sheetId="17" r:id="rId17"/>
    <sheet name="11-ISO-ZIARNO-POKRZYWNICA" sheetId="18" r:id="rId18"/>
    <sheet name="11-ISO-ZIARNO-FLORKOWSKI" sheetId="19" r:id="rId19"/>
    <sheet name="11-ISO-ZIARNO-NAWROT" sheetId="20" r:id="rId20"/>
    <sheet name="11-ISO-ZIARNO-GRZELAK" sheetId="21" r:id="rId21"/>
    <sheet name="11-ISO-ZIARNO-Średnie-LUB.-WLKP" sheetId="22" r:id="rId22"/>
    <sheet name="11-ISO-ZIARNO-Grafik-LUB.-WLKP." sheetId="23" r:id="rId23"/>
    <sheet name="11-ISO-ZIARNO-KROTOSZYN" sheetId="24" r:id="rId24"/>
    <sheet name="11-ISO-ZIARNO-ŁĄTKA" sheetId="25" r:id="rId25"/>
    <sheet name="11-ISO-ZIARNO-PĘDZEWO" sheetId="26" r:id="rId26"/>
    <sheet name="11-ISO-ZIARNO-LUBER" sheetId="27" r:id="rId27"/>
    <sheet name="11-ISO-ZIARNO-ŻUCHOWSKI" sheetId="28" r:id="rId28"/>
    <sheet name="11-ISO-ZIARNO-ŁUCZAK" sheetId="29" r:id="rId29"/>
    <sheet name="11-ISO-ZIARNO-GAJDEMSKI" sheetId="30" r:id="rId30"/>
    <sheet name="11-ISO-ZIARNO-DEJK" sheetId="31" r:id="rId31"/>
    <sheet name="11-ISO-ZIARNO-CIECHACKI" sheetId="32" r:id="rId32"/>
    <sheet name="11-ISO-ZIARNO-MIŚKIEWICZ" sheetId="33" r:id="rId33"/>
    <sheet name="11-ISO-ZIARNO-DOLECKI" sheetId="34" r:id="rId34"/>
    <sheet name="11-ISO-ZIARNO-PRZYBYŁ" sheetId="35" r:id="rId35"/>
    <sheet name="11-ISO-ZIARNO-DUTKOWSKI" sheetId="36" r:id="rId36"/>
    <sheet name="11-ISO-ZIARNO-BARTOSZEK" sheetId="37" r:id="rId37"/>
    <sheet name="11-ISO-ZIARNO-PAWLAK" sheetId="38" r:id="rId38"/>
    <sheet name="11-ISO-ZIARNO-GRUŹLIŃSKI" sheetId="39" r:id="rId39"/>
    <sheet name="11-ISO-ZIARNO-SZYMAŃCZAK" sheetId="40" r:id="rId40"/>
    <sheet name="11-ISO-ZIARNO-ELMERYCH" sheetId="41" r:id="rId41"/>
    <sheet name="11-ISO-ZIARNO-KORYCKI" sheetId="42" r:id="rId42"/>
    <sheet name="11-ISO-ZIARNO-ŚR.-KUJ-ŁDZ-MAZ." sheetId="43" r:id="rId43"/>
    <sheet name="11-ISO-ZIARNO-Grafik-KUJ-ŁDZ-MA" sheetId="44" r:id="rId44"/>
    <sheet name="11-ISO-ZIARNO-Średnie-PL-ŚRODK." sheetId="46" r:id="rId45"/>
    <sheet name="11-ISO-ZIARNO-Grafik-PL-ŚRODK." sheetId="47" r:id="rId46"/>
  </sheets>
  <externalReferences>
    <externalReference r:id="rId47"/>
  </externalReferences>
  <definedNames>
    <definedName name="MST_1">[1]TDE_Data!$J$45</definedName>
    <definedName name="MST_10">[1]TDE_Data!$J$54</definedName>
    <definedName name="MST_11">[1]TDE_Data!$J$55</definedName>
    <definedName name="MST_12">[1]TDE_Data!$J$56</definedName>
    <definedName name="MST_13">[1]TDE_Data!$J$57</definedName>
    <definedName name="MST_14">[1]TDE_Data!$J$58</definedName>
    <definedName name="MST_15">[1]TDE_Data!$J$59</definedName>
    <definedName name="MST_16">[1]TDE_Data!$J$60</definedName>
    <definedName name="MST_17">[1]TDE_Data!$J$61</definedName>
    <definedName name="MST_18">[1]TDE_Data!$J$62</definedName>
    <definedName name="MST_19">[1]TDE_Data!$J$63</definedName>
    <definedName name="MST_2">[1]TDE_Data!$J$46</definedName>
    <definedName name="MST_20">[1]TDE_Data!$J$64</definedName>
    <definedName name="MST_21">[1]TDE_Data!$J$65</definedName>
    <definedName name="MST_3">[1]TDE_Data!$J$47</definedName>
    <definedName name="MST_4">[1]TDE_Data!$J$48</definedName>
    <definedName name="MST_5">[1]TDE_Data!$J$49</definedName>
    <definedName name="MST_6">[1]TDE_Data!$J$50</definedName>
    <definedName name="MST_7">[1]TDE_Data!$J$51</definedName>
    <definedName name="MST_8">[1]TDE_Data!$J$52</definedName>
    <definedName name="MST_9">[1]TDE_Data!$J$53</definedName>
  </definedNames>
  <calcPr calcId="125725" calcMode="manual"/>
</workbook>
</file>

<file path=xl/calcChain.xml><?xml version="1.0" encoding="utf-8"?>
<calcChain xmlns="http://schemas.openxmlformats.org/spreadsheetml/2006/main">
  <c r="G29" i="46"/>
  <c r="H29"/>
  <c r="F29"/>
  <c r="E29"/>
  <c r="F28" i="43"/>
  <c r="E28"/>
  <c r="I40" i="42"/>
  <c r="N32"/>
  <c r="N31"/>
  <c r="N30"/>
  <c r="N29"/>
  <c r="N28"/>
  <c r="L28"/>
  <c r="J28"/>
  <c r="K28" s="1"/>
  <c r="N27"/>
  <c r="N26"/>
  <c r="K26"/>
  <c r="J26"/>
  <c r="L26" s="1"/>
  <c r="N25"/>
  <c r="K25"/>
  <c r="J25"/>
  <c r="L25" s="1"/>
  <c r="N24"/>
  <c r="K24"/>
  <c r="J24"/>
  <c r="L24" s="1"/>
  <c r="N23"/>
  <c r="K23"/>
  <c r="J23"/>
  <c r="L23" s="1"/>
  <c r="N22"/>
  <c r="K22"/>
  <c r="J22"/>
  <c r="L22" s="1"/>
  <c r="N21"/>
  <c r="N20"/>
  <c r="N19"/>
  <c r="N18"/>
  <c r="L18"/>
  <c r="J18"/>
  <c r="K18" s="1"/>
  <c r="N17"/>
  <c r="N16"/>
  <c r="K16"/>
  <c r="J16"/>
  <c r="L16" s="1"/>
  <c r="N15"/>
  <c r="K15"/>
  <c r="J15"/>
  <c r="L15" s="1"/>
  <c r="N14"/>
  <c r="N13"/>
  <c r="J13"/>
  <c r="N12"/>
  <c r="N11"/>
  <c r="L11"/>
  <c r="K11"/>
  <c r="J11"/>
  <c r="J40" i="41"/>
  <c r="I40"/>
  <c r="N32"/>
  <c r="N31"/>
  <c r="N30"/>
  <c r="N29"/>
  <c r="N28"/>
  <c r="L28"/>
  <c r="K28"/>
  <c r="J28"/>
  <c r="N27"/>
  <c r="N26"/>
  <c r="L26"/>
  <c r="J26"/>
  <c r="K26" s="1"/>
  <c r="N25"/>
  <c r="L25"/>
  <c r="J25"/>
  <c r="K25" s="1"/>
  <c r="N24"/>
  <c r="L24"/>
  <c r="J24"/>
  <c r="K24" s="1"/>
  <c r="N23"/>
  <c r="L23"/>
  <c r="J23"/>
  <c r="K23" s="1"/>
  <c r="N22"/>
  <c r="L22"/>
  <c r="J22"/>
  <c r="K22" s="1"/>
  <c r="N21"/>
  <c r="N20"/>
  <c r="N19"/>
  <c r="N18"/>
  <c r="L18"/>
  <c r="K18"/>
  <c r="J18"/>
  <c r="N17"/>
  <c r="N16"/>
  <c r="L16"/>
  <c r="J16"/>
  <c r="K16" s="1"/>
  <c r="N15"/>
  <c r="L15"/>
  <c r="J15"/>
  <c r="K15" s="1"/>
  <c r="N14"/>
  <c r="N13"/>
  <c r="K13"/>
  <c r="J13"/>
  <c r="L13" s="1"/>
  <c r="N12"/>
  <c r="N11"/>
  <c r="J11"/>
  <c r="I40" i="40"/>
  <c r="K36"/>
  <c r="J36"/>
  <c r="L36" s="1"/>
  <c r="N32"/>
  <c r="N31"/>
  <c r="J31"/>
  <c r="N30"/>
  <c r="N29"/>
  <c r="L29"/>
  <c r="K29"/>
  <c r="J29"/>
  <c r="N28"/>
  <c r="L28"/>
  <c r="K28"/>
  <c r="J28"/>
  <c r="N27"/>
  <c r="N26"/>
  <c r="L26"/>
  <c r="J26"/>
  <c r="K26" s="1"/>
  <c r="N25"/>
  <c r="L25"/>
  <c r="J25"/>
  <c r="K25" s="1"/>
  <c r="N24"/>
  <c r="N23"/>
  <c r="K23"/>
  <c r="J23"/>
  <c r="L23" s="1"/>
  <c r="N22"/>
  <c r="K22"/>
  <c r="J22"/>
  <c r="L22" s="1"/>
  <c r="N21"/>
  <c r="N20"/>
  <c r="N19"/>
  <c r="N18"/>
  <c r="L18"/>
  <c r="J18"/>
  <c r="K18" s="1"/>
  <c r="N17"/>
  <c r="N16"/>
  <c r="K16"/>
  <c r="J16"/>
  <c r="L16" s="1"/>
  <c r="N15"/>
  <c r="K15"/>
  <c r="J15"/>
  <c r="J40" s="1"/>
  <c r="N14"/>
  <c r="N13"/>
  <c r="N12"/>
  <c r="N11"/>
  <c r="I40" i="39"/>
  <c r="L34"/>
  <c r="J34"/>
  <c r="K34" s="1"/>
  <c r="L33"/>
  <c r="K33"/>
  <c r="J33"/>
  <c r="N32"/>
  <c r="L32"/>
  <c r="K32"/>
  <c r="J32"/>
  <c r="N31"/>
  <c r="N30"/>
  <c r="L30"/>
  <c r="J30"/>
  <c r="K30" s="1"/>
  <c r="N29"/>
  <c r="N28"/>
  <c r="K28"/>
  <c r="J28"/>
  <c r="L28" s="1"/>
  <c r="N27"/>
  <c r="N26"/>
  <c r="J26"/>
  <c r="N25"/>
  <c r="J25"/>
  <c r="N24"/>
  <c r="N23"/>
  <c r="L23"/>
  <c r="K23"/>
  <c r="J23"/>
  <c r="N22"/>
  <c r="L22"/>
  <c r="K22"/>
  <c r="J22"/>
  <c r="N21"/>
  <c r="N20"/>
  <c r="N19"/>
  <c r="N18"/>
  <c r="J18"/>
  <c r="N17"/>
  <c r="N16"/>
  <c r="N15"/>
  <c r="L15"/>
  <c r="J15"/>
  <c r="N14"/>
  <c r="N13"/>
  <c r="N12"/>
  <c r="N11"/>
  <c r="I40" i="38"/>
  <c r="N32"/>
  <c r="N31"/>
  <c r="N30"/>
  <c r="J30"/>
  <c r="N29"/>
  <c r="N28"/>
  <c r="L28"/>
  <c r="K28"/>
  <c r="J28"/>
  <c r="N27"/>
  <c r="N26"/>
  <c r="L26"/>
  <c r="J26"/>
  <c r="K26" s="1"/>
  <c r="N25"/>
  <c r="L25"/>
  <c r="J25"/>
  <c r="K25" s="1"/>
  <c r="N24"/>
  <c r="N23"/>
  <c r="K23"/>
  <c r="J23"/>
  <c r="L23" s="1"/>
  <c r="N22"/>
  <c r="K22"/>
  <c r="J22"/>
  <c r="L22" s="1"/>
  <c r="N21"/>
  <c r="N20"/>
  <c r="N19"/>
  <c r="N18"/>
  <c r="L18"/>
  <c r="J18"/>
  <c r="K18" s="1"/>
  <c r="N17"/>
  <c r="N16"/>
  <c r="N15"/>
  <c r="J15"/>
  <c r="N14"/>
  <c r="N13"/>
  <c r="N12"/>
  <c r="N11"/>
  <c r="I40" i="37"/>
  <c r="K34"/>
  <c r="J34"/>
  <c r="L34" s="1"/>
  <c r="L33"/>
  <c r="J33"/>
  <c r="K33" s="1"/>
  <c r="N32"/>
  <c r="L32"/>
  <c r="J32"/>
  <c r="K32" s="1"/>
  <c r="N31"/>
  <c r="N30"/>
  <c r="K30"/>
  <c r="J30"/>
  <c r="L30" s="1"/>
  <c r="N29"/>
  <c r="N28"/>
  <c r="J28"/>
  <c r="N27"/>
  <c r="N26"/>
  <c r="L26"/>
  <c r="K26"/>
  <c r="J26"/>
  <c r="N25"/>
  <c r="L25"/>
  <c r="K25"/>
  <c r="J25"/>
  <c r="N24"/>
  <c r="N23"/>
  <c r="L23"/>
  <c r="J23"/>
  <c r="K23" s="1"/>
  <c r="N22"/>
  <c r="L22"/>
  <c r="J22"/>
  <c r="K22" s="1"/>
  <c r="N21"/>
  <c r="N20"/>
  <c r="N19"/>
  <c r="N18"/>
  <c r="L18"/>
  <c r="K18"/>
  <c r="J18"/>
  <c r="N17"/>
  <c r="N16"/>
  <c r="N15"/>
  <c r="K15"/>
  <c r="J15"/>
  <c r="J40" s="1"/>
  <c r="N14"/>
  <c r="N13"/>
  <c r="N12"/>
  <c r="N11"/>
  <c r="I40" i="36"/>
  <c r="N32"/>
  <c r="N31"/>
  <c r="N30"/>
  <c r="N29"/>
  <c r="N28"/>
  <c r="N27"/>
  <c r="N26"/>
  <c r="N25"/>
  <c r="L25"/>
  <c r="J25"/>
  <c r="K25" s="1"/>
  <c r="N24"/>
  <c r="N23"/>
  <c r="K23"/>
  <c r="J23"/>
  <c r="L23" s="1"/>
  <c r="N22"/>
  <c r="K22"/>
  <c r="J22"/>
  <c r="L22" s="1"/>
  <c r="N21"/>
  <c r="N20"/>
  <c r="N19"/>
  <c r="N18"/>
  <c r="L18"/>
  <c r="J18"/>
  <c r="K18" s="1"/>
  <c r="N17"/>
  <c r="N16"/>
  <c r="N15"/>
  <c r="J15"/>
  <c r="N14"/>
  <c r="N13"/>
  <c r="N12"/>
  <c r="N11"/>
  <c r="I40" i="35"/>
  <c r="N32"/>
  <c r="N31"/>
  <c r="N30"/>
  <c r="L30"/>
  <c r="J30"/>
  <c r="K30" s="1"/>
  <c r="N29"/>
  <c r="N28"/>
  <c r="K28"/>
  <c r="J28"/>
  <c r="L28" s="1"/>
  <c r="N27"/>
  <c r="N26"/>
  <c r="J26"/>
  <c r="N25"/>
  <c r="J25"/>
  <c r="N24"/>
  <c r="N23"/>
  <c r="L23"/>
  <c r="K23"/>
  <c r="J23"/>
  <c r="N22"/>
  <c r="L22"/>
  <c r="K22"/>
  <c r="J22"/>
  <c r="N21"/>
  <c r="N20"/>
  <c r="N19"/>
  <c r="K19"/>
  <c r="J19"/>
  <c r="L19" s="1"/>
  <c r="N18"/>
  <c r="K18"/>
  <c r="J18"/>
  <c r="L18" s="1"/>
  <c r="N17"/>
  <c r="N16"/>
  <c r="N15"/>
  <c r="L15"/>
  <c r="K15"/>
  <c r="J15"/>
  <c r="N14"/>
  <c r="N13"/>
  <c r="N12"/>
  <c r="N11"/>
  <c r="J11"/>
  <c r="I40" i="34"/>
  <c r="N32"/>
  <c r="N31"/>
  <c r="L31"/>
  <c r="K31"/>
  <c r="J31"/>
  <c r="N30"/>
  <c r="N29"/>
  <c r="N28"/>
  <c r="N27"/>
  <c r="J27"/>
  <c r="N26"/>
  <c r="J26"/>
  <c r="N25"/>
  <c r="J25"/>
  <c r="N24"/>
  <c r="J24"/>
  <c r="N23"/>
  <c r="J23"/>
  <c r="N22"/>
  <c r="J22"/>
  <c r="N21"/>
  <c r="N20"/>
  <c r="N19"/>
  <c r="N18"/>
  <c r="K18"/>
  <c r="J18"/>
  <c r="L18" s="1"/>
  <c r="N17"/>
  <c r="N16"/>
  <c r="J16"/>
  <c r="N15"/>
  <c r="J15"/>
  <c r="N14"/>
  <c r="N13"/>
  <c r="N12"/>
  <c r="N11"/>
  <c r="I40" i="33"/>
  <c r="N32"/>
  <c r="N31"/>
  <c r="N30"/>
  <c r="N29"/>
  <c r="N28"/>
  <c r="N27"/>
  <c r="N26"/>
  <c r="L26"/>
  <c r="J26"/>
  <c r="K26" s="1"/>
  <c r="N25"/>
  <c r="L25"/>
  <c r="J25"/>
  <c r="K25" s="1"/>
  <c r="N24"/>
  <c r="N23"/>
  <c r="K23"/>
  <c r="J23"/>
  <c r="L23" s="1"/>
  <c r="N22"/>
  <c r="K22"/>
  <c r="J22"/>
  <c r="L22" s="1"/>
  <c r="N21"/>
  <c r="N20"/>
  <c r="N19"/>
  <c r="N18"/>
  <c r="N17"/>
  <c r="N16"/>
  <c r="N15"/>
  <c r="L15"/>
  <c r="K15"/>
  <c r="J15"/>
  <c r="N14"/>
  <c r="N13"/>
  <c r="L13"/>
  <c r="J13"/>
  <c r="K13" s="1"/>
  <c r="N12"/>
  <c r="L12"/>
  <c r="J12"/>
  <c r="K12" s="1"/>
  <c r="N11"/>
  <c r="L11"/>
  <c r="L40" s="1"/>
  <c r="J11"/>
  <c r="J40" s="1"/>
  <c r="I40" i="32"/>
  <c r="N32"/>
  <c r="N31"/>
  <c r="N30"/>
  <c r="N29"/>
  <c r="N28"/>
  <c r="N27"/>
  <c r="N26"/>
  <c r="N25"/>
  <c r="L25"/>
  <c r="K25"/>
  <c r="J25"/>
  <c r="N24"/>
  <c r="N23"/>
  <c r="L23"/>
  <c r="J23"/>
  <c r="K23" s="1"/>
  <c r="N22"/>
  <c r="L22"/>
  <c r="J22"/>
  <c r="K22" s="1"/>
  <c r="N21"/>
  <c r="N20"/>
  <c r="N19"/>
  <c r="N18"/>
  <c r="N17"/>
  <c r="N16"/>
  <c r="N15"/>
  <c r="J15"/>
  <c r="N14"/>
  <c r="J14"/>
  <c r="N13"/>
  <c r="J13"/>
  <c r="N12"/>
  <c r="J12"/>
  <c r="N11"/>
  <c r="J11"/>
  <c r="I40" i="31"/>
  <c r="K34"/>
  <c r="J34"/>
  <c r="L34" s="1"/>
  <c r="L33"/>
  <c r="J33"/>
  <c r="K33" s="1"/>
  <c r="N32"/>
  <c r="N31"/>
  <c r="N30"/>
  <c r="N29"/>
  <c r="N28"/>
  <c r="L28"/>
  <c r="J28"/>
  <c r="K28" s="1"/>
  <c r="N27"/>
  <c r="N26"/>
  <c r="K26"/>
  <c r="J26"/>
  <c r="L26" s="1"/>
  <c r="N25"/>
  <c r="K25"/>
  <c r="J25"/>
  <c r="L25" s="1"/>
  <c r="N24"/>
  <c r="N23"/>
  <c r="J23"/>
  <c r="N22"/>
  <c r="J22"/>
  <c r="N21"/>
  <c r="N20"/>
  <c r="N19"/>
  <c r="N18"/>
  <c r="K18"/>
  <c r="J18"/>
  <c r="L18" s="1"/>
  <c r="N17"/>
  <c r="N16"/>
  <c r="J16"/>
  <c r="N15"/>
  <c r="J15"/>
  <c r="N14"/>
  <c r="N13"/>
  <c r="N12"/>
  <c r="N11"/>
  <c r="I40" i="30"/>
  <c r="K33"/>
  <c r="J33"/>
  <c r="L33" s="1"/>
  <c r="N32"/>
  <c r="K32"/>
  <c r="J32"/>
  <c r="L32" s="1"/>
  <c r="N31"/>
  <c r="N30"/>
  <c r="N29"/>
  <c r="N28"/>
  <c r="L28"/>
  <c r="J28"/>
  <c r="K28" s="1"/>
  <c r="N27"/>
  <c r="N26"/>
  <c r="K26"/>
  <c r="J26"/>
  <c r="L26" s="1"/>
  <c r="N25"/>
  <c r="K25"/>
  <c r="J25"/>
  <c r="L25" s="1"/>
  <c r="N24"/>
  <c r="N23"/>
  <c r="J23"/>
  <c r="N22"/>
  <c r="J22"/>
  <c r="N21"/>
  <c r="N20"/>
  <c r="N19"/>
  <c r="N18"/>
  <c r="K18"/>
  <c r="J18"/>
  <c r="L18" s="1"/>
  <c r="N17"/>
  <c r="N16"/>
  <c r="J16"/>
  <c r="N15"/>
  <c r="J15"/>
  <c r="N14"/>
  <c r="N13"/>
  <c r="N12"/>
  <c r="N11"/>
  <c r="I40" i="29"/>
  <c r="K33"/>
  <c r="J33"/>
  <c r="L33" s="1"/>
  <c r="N32"/>
  <c r="K32"/>
  <c r="J32"/>
  <c r="L32" s="1"/>
  <c r="N31"/>
  <c r="N30"/>
  <c r="N29"/>
  <c r="N28"/>
  <c r="L28"/>
  <c r="J28"/>
  <c r="K28" s="1"/>
  <c r="N27"/>
  <c r="N26"/>
  <c r="K26"/>
  <c r="J26"/>
  <c r="L26" s="1"/>
  <c r="N25"/>
  <c r="K25"/>
  <c r="J25"/>
  <c r="L25" s="1"/>
  <c r="N24"/>
  <c r="N23"/>
  <c r="J23"/>
  <c r="N22"/>
  <c r="J22"/>
  <c r="N21"/>
  <c r="N20"/>
  <c r="N19"/>
  <c r="N18"/>
  <c r="K18"/>
  <c r="J18"/>
  <c r="L18" s="1"/>
  <c r="N17"/>
  <c r="N16"/>
  <c r="J16"/>
  <c r="N15"/>
  <c r="J15"/>
  <c r="N14"/>
  <c r="N13"/>
  <c r="N12"/>
  <c r="N11"/>
  <c r="I40" i="28"/>
  <c r="N32"/>
  <c r="N31"/>
  <c r="N30"/>
  <c r="N29"/>
  <c r="N28"/>
  <c r="J28"/>
  <c r="N27"/>
  <c r="N26"/>
  <c r="N25"/>
  <c r="N24"/>
  <c r="N23"/>
  <c r="J23"/>
  <c r="N22"/>
  <c r="J22"/>
  <c r="N21"/>
  <c r="N20"/>
  <c r="N19"/>
  <c r="N18"/>
  <c r="K18"/>
  <c r="J18"/>
  <c r="L18" s="1"/>
  <c r="N17"/>
  <c r="N16"/>
  <c r="J16"/>
  <c r="N15"/>
  <c r="J15"/>
  <c r="N14"/>
  <c r="J14"/>
  <c r="N13"/>
  <c r="J13"/>
  <c r="N12"/>
  <c r="J12"/>
  <c r="N11"/>
  <c r="J11"/>
  <c r="I40" i="27"/>
  <c r="N32"/>
  <c r="N31"/>
  <c r="N30"/>
  <c r="N29"/>
  <c r="N28"/>
  <c r="N27"/>
  <c r="N26"/>
  <c r="L26"/>
  <c r="J26"/>
  <c r="K26" s="1"/>
  <c r="N25"/>
  <c r="L25"/>
  <c r="J25"/>
  <c r="K25" s="1"/>
  <c r="N24"/>
  <c r="N23"/>
  <c r="N22"/>
  <c r="J22"/>
  <c r="N21"/>
  <c r="N20"/>
  <c r="N19"/>
  <c r="N18"/>
  <c r="N17"/>
  <c r="N16"/>
  <c r="N15"/>
  <c r="L15"/>
  <c r="J15"/>
  <c r="K15" s="1"/>
  <c r="N14"/>
  <c r="N13"/>
  <c r="K13"/>
  <c r="J13"/>
  <c r="L13" s="1"/>
  <c r="N12"/>
  <c r="N11"/>
  <c r="J11"/>
  <c r="I40" i="26"/>
  <c r="N32"/>
  <c r="N31"/>
  <c r="L31"/>
  <c r="K31"/>
  <c r="J31"/>
  <c r="N30"/>
  <c r="N29"/>
  <c r="N28"/>
  <c r="N27"/>
  <c r="N26"/>
  <c r="L26"/>
  <c r="K26"/>
  <c r="J26"/>
  <c r="N25"/>
  <c r="L25"/>
  <c r="K25"/>
  <c r="J25"/>
  <c r="N24"/>
  <c r="L24"/>
  <c r="K24"/>
  <c r="J24"/>
  <c r="N23"/>
  <c r="L23"/>
  <c r="K23"/>
  <c r="J23"/>
  <c r="N22"/>
  <c r="L22"/>
  <c r="K22"/>
  <c r="J22"/>
  <c r="N21"/>
  <c r="N20"/>
  <c r="N19"/>
  <c r="K19"/>
  <c r="J19"/>
  <c r="J40" s="1"/>
  <c r="N18"/>
  <c r="N17"/>
  <c r="N16"/>
  <c r="N15"/>
  <c r="N14"/>
  <c r="N13"/>
  <c r="N12"/>
  <c r="N11"/>
  <c r="I40" i="25"/>
  <c r="N32"/>
  <c r="N31"/>
  <c r="N30"/>
  <c r="N29"/>
  <c r="N28"/>
  <c r="N27"/>
  <c r="N26"/>
  <c r="L26"/>
  <c r="K26"/>
  <c r="J26"/>
  <c r="N25"/>
  <c r="L25"/>
  <c r="K25"/>
  <c r="J25"/>
  <c r="N24"/>
  <c r="N23"/>
  <c r="L23"/>
  <c r="J23"/>
  <c r="K23" s="1"/>
  <c r="N22"/>
  <c r="L22"/>
  <c r="J22"/>
  <c r="K22" s="1"/>
  <c r="N21"/>
  <c r="N20"/>
  <c r="N19"/>
  <c r="N18"/>
  <c r="N17"/>
  <c r="N16"/>
  <c r="N15"/>
  <c r="J15"/>
  <c r="N14"/>
  <c r="N13"/>
  <c r="N12"/>
  <c r="N11"/>
  <c r="I40" i="24"/>
  <c r="N32"/>
  <c r="N31"/>
  <c r="N30"/>
  <c r="N29"/>
  <c r="N28"/>
  <c r="J28"/>
  <c r="N27"/>
  <c r="N26"/>
  <c r="N25"/>
  <c r="N24"/>
  <c r="N23"/>
  <c r="J23"/>
  <c r="N22"/>
  <c r="J22"/>
  <c r="N21"/>
  <c r="N20"/>
  <c r="N19"/>
  <c r="N18"/>
  <c r="K18"/>
  <c r="J18"/>
  <c r="L18" s="1"/>
  <c r="N17"/>
  <c r="N16"/>
  <c r="J16"/>
  <c r="N15"/>
  <c r="J15"/>
  <c r="N14"/>
  <c r="J14"/>
  <c r="N13"/>
  <c r="J13"/>
  <c r="N12"/>
  <c r="J12"/>
  <c r="N11"/>
  <c r="J11"/>
  <c r="I40" i="21"/>
  <c r="J34"/>
  <c r="K34" s="1"/>
  <c r="J33"/>
  <c r="L33" s="1"/>
  <c r="N32"/>
  <c r="K32"/>
  <c r="J32"/>
  <c r="L32" s="1"/>
  <c r="N31"/>
  <c r="N30"/>
  <c r="L30"/>
  <c r="J30"/>
  <c r="K30" s="1"/>
  <c r="N29"/>
  <c r="N28"/>
  <c r="L28"/>
  <c r="K28"/>
  <c r="J28"/>
  <c r="N27"/>
  <c r="N26"/>
  <c r="L26"/>
  <c r="J26"/>
  <c r="K26" s="1"/>
  <c r="N25"/>
  <c r="J25"/>
  <c r="K25" s="1"/>
  <c r="N24"/>
  <c r="N23"/>
  <c r="J23"/>
  <c r="L23" s="1"/>
  <c r="N22"/>
  <c r="K22"/>
  <c r="J22"/>
  <c r="L22" s="1"/>
  <c r="N21"/>
  <c r="N20"/>
  <c r="N19"/>
  <c r="N18"/>
  <c r="L18"/>
  <c r="J18"/>
  <c r="K18" s="1"/>
  <c r="N17"/>
  <c r="N16"/>
  <c r="N15"/>
  <c r="K15"/>
  <c r="J15"/>
  <c r="L15" s="1"/>
  <c r="N14"/>
  <c r="N13"/>
  <c r="N12"/>
  <c r="N11"/>
  <c r="I40" i="20"/>
  <c r="J34"/>
  <c r="L34" s="1"/>
  <c r="J33"/>
  <c r="K33" s="1"/>
  <c r="N32"/>
  <c r="L32"/>
  <c r="J32"/>
  <c r="K32" s="1"/>
  <c r="N31"/>
  <c r="N30"/>
  <c r="K30"/>
  <c r="J30"/>
  <c r="L30" s="1"/>
  <c r="N29"/>
  <c r="N28"/>
  <c r="J28"/>
  <c r="K28" s="1"/>
  <c r="N27"/>
  <c r="N26"/>
  <c r="L26"/>
  <c r="K26"/>
  <c r="J26"/>
  <c r="N25"/>
  <c r="L25"/>
  <c r="K25"/>
  <c r="J25"/>
  <c r="N24"/>
  <c r="N23"/>
  <c r="L23"/>
  <c r="J23"/>
  <c r="K23" s="1"/>
  <c r="N22"/>
  <c r="J22"/>
  <c r="K22" s="1"/>
  <c r="N21"/>
  <c r="N20"/>
  <c r="N19"/>
  <c r="N18"/>
  <c r="L18"/>
  <c r="K18"/>
  <c r="J18"/>
  <c r="N17"/>
  <c r="N16"/>
  <c r="N15"/>
  <c r="J15"/>
  <c r="L15" s="1"/>
  <c r="N14"/>
  <c r="N13"/>
  <c r="N12"/>
  <c r="N11"/>
  <c r="I40" i="19"/>
  <c r="N32"/>
  <c r="N31"/>
  <c r="N30"/>
  <c r="L30"/>
  <c r="K30"/>
  <c r="J30"/>
  <c r="N29"/>
  <c r="N28"/>
  <c r="L28"/>
  <c r="J28"/>
  <c r="K28" s="1"/>
  <c r="N27"/>
  <c r="N26"/>
  <c r="K26"/>
  <c r="J26"/>
  <c r="L26" s="1"/>
  <c r="N25"/>
  <c r="J25"/>
  <c r="L25" s="1"/>
  <c r="N24"/>
  <c r="N23"/>
  <c r="K23"/>
  <c r="J23"/>
  <c r="L23" s="1"/>
  <c r="N22"/>
  <c r="K22"/>
  <c r="J22"/>
  <c r="L22" s="1"/>
  <c r="N21"/>
  <c r="N20"/>
  <c r="N19"/>
  <c r="J19"/>
  <c r="K19" s="1"/>
  <c r="N18"/>
  <c r="L18"/>
  <c r="J18"/>
  <c r="K18" s="1"/>
  <c r="N17"/>
  <c r="N16"/>
  <c r="N15"/>
  <c r="L15"/>
  <c r="K15"/>
  <c r="J15"/>
  <c r="N14"/>
  <c r="N13"/>
  <c r="N12"/>
  <c r="N11"/>
  <c r="K11"/>
  <c r="J11"/>
  <c r="L11" s="1"/>
  <c r="I40" i="18"/>
  <c r="J36"/>
  <c r="K36" s="1"/>
  <c r="L34"/>
  <c r="K34"/>
  <c r="J34"/>
  <c r="N32"/>
  <c r="L32"/>
  <c r="K32"/>
  <c r="J32"/>
  <c r="N31"/>
  <c r="N30"/>
  <c r="N29"/>
  <c r="N28"/>
  <c r="J28"/>
  <c r="K28" s="1"/>
  <c r="N27"/>
  <c r="N26"/>
  <c r="L26"/>
  <c r="K26"/>
  <c r="J26"/>
  <c r="N25"/>
  <c r="L25"/>
  <c r="K25"/>
  <c r="J25"/>
  <c r="N24"/>
  <c r="N23"/>
  <c r="L23"/>
  <c r="J23"/>
  <c r="K23" s="1"/>
  <c r="N22"/>
  <c r="J22"/>
  <c r="K22" s="1"/>
  <c r="N21"/>
  <c r="N20"/>
  <c r="N19"/>
  <c r="N18"/>
  <c r="L18"/>
  <c r="K18"/>
  <c r="J18"/>
  <c r="N17"/>
  <c r="N16"/>
  <c r="N15"/>
  <c r="J15"/>
  <c r="L15" s="1"/>
  <c r="N14"/>
  <c r="N13"/>
  <c r="N12"/>
  <c r="N11"/>
  <c r="I40" i="17"/>
  <c r="L36"/>
  <c r="J36"/>
  <c r="K36" s="1"/>
  <c r="N32"/>
  <c r="N31"/>
  <c r="N30"/>
  <c r="N29"/>
  <c r="N28"/>
  <c r="N27"/>
  <c r="N26"/>
  <c r="N25"/>
  <c r="F25"/>
  <c r="N24"/>
  <c r="N23"/>
  <c r="J23"/>
  <c r="L23" s="1"/>
  <c r="F23"/>
  <c r="N22"/>
  <c r="K22"/>
  <c r="J22"/>
  <c r="L22" s="1"/>
  <c r="F22"/>
  <c r="N21"/>
  <c r="N20"/>
  <c r="N19"/>
  <c r="N18"/>
  <c r="K18"/>
  <c r="J18"/>
  <c r="L18" s="1"/>
  <c r="N17"/>
  <c r="N16"/>
  <c r="N15"/>
  <c r="J15"/>
  <c r="K15" s="1"/>
  <c r="N14"/>
  <c r="N13"/>
  <c r="N12"/>
  <c r="N11"/>
  <c r="I40" i="16"/>
  <c r="L36"/>
  <c r="K36"/>
  <c r="J36"/>
  <c r="L34"/>
  <c r="K34"/>
  <c r="J34"/>
  <c r="N32"/>
  <c r="L32"/>
  <c r="K32"/>
  <c r="J32"/>
  <c r="N31"/>
  <c r="N30"/>
  <c r="N29"/>
  <c r="N28"/>
  <c r="K28"/>
  <c r="J28"/>
  <c r="L28" s="1"/>
  <c r="N27"/>
  <c r="N26"/>
  <c r="L26"/>
  <c r="J26"/>
  <c r="K26" s="1"/>
  <c r="N25"/>
  <c r="L25"/>
  <c r="J25"/>
  <c r="K25" s="1"/>
  <c r="N24"/>
  <c r="N23"/>
  <c r="L23"/>
  <c r="K23"/>
  <c r="J23"/>
  <c r="N22"/>
  <c r="L22"/>
  <c r="K22"/>
  <c r="J22"/>
  <c r="N21"/>
  <c r="N20"/>
  <c r="N19"/>
  <c r="N18"/>
  <c r="L18"/>
  <c r="J18"/>
  <c r="K18" s="1"/>
  <c r="N17"/>
  <c r="N16"/>
  <c r="N15"/>
  <c r="L15"/>
  <c r="L40" s="1"/>
  <c r="J15"/>
  <c r="N14"/>
  <c r="N13"/>
  <c r="N12"/>
  <c r="N11"/>
  <c r="I40" i="15"/>
  <c r="L36"/>
  <c r="K36"/>
  <c r="J36"/>
  <c r="J34"/>
  <c r="K34" s="1"/>
  <c r="N32"/>
  <c r="J32"/>
  <c r="K32" s="1"/>
  <c r="N31"/>
  <c r="N30"/>
  <c r="N29"/>
  <c r="N28"/>
  <c r="J28"/>
  <c r="L28" s="1"/>
  <c r="N27"/>
  <c r="N26"/>
  <c r="L26"/>
  <c r="K26"/>
  <c r="J26"/>
  <c r="N25"/>
  <c r="L25"/>
  <c r="K25"/>
  <c r="J25"/>
  <c r="N24"/>
  <c r="N23"/>
  <c r="L23"/>
  <c r="K23"/>
  <c r="J23"/>
  <c r="N22"/>
  <c r="L22"/>
  <c r="K22"/>
  <c r="J22"/>
  <c r="N21"/>
  <c r="N20"/>
  <c r="N19"/>
  <c r="N18"/>
  <c r="L18"/>
  <c r="K18"/>
  <c r="J18"/>
  <c r="N17"/>
  <c r="N16"/>
  <c r="N15"/>
  <c r="J15"/>
  <c r="N14"/>
  <c r="N13"/>
  <c r="N12"/>
  <c r="N11"/>
  <c r="I40" i="14"/>
  <c r="L33"/>
  <c r="K33"/>
  <c r="J33"/>
  <c r="N32"/>
  <c r="N31"/>
  <c r="J31"/>
  <c r="K31" s="1"/>
  <c r="N30"/>
  <c r="N29"/>
  <c r="J29"/>
  <c r="L29" s="1"/>
  <c r="N28"/>
  <c r="N27"/>
  <c r="L27"/>
  <c r="K27"/>
  <c r="J27"/>
  <c r="N26"/>
  <c r="N25"/>
  <c r="N24"/>
  <c r="J24"/>
  <c r="K24" s="1"/>
  <c r="N23"/>
  <c r="L23"/>
  <c r="J23"/>
  <c r="K23" s="1"/>
  <c r="N22"/>
  <c r="N21"/>
  <c r="K21"/>
  <c r="J21"/>
  <c r="L21" s="1"/>
  <c r="N20"/>
  <c r="J20"/>
  <c r="L20" s="1"/>
  <c r="N19"/>
  <c r="K19"/>
  <c r="J19"/>
  <c r="L19" s="1"/>
  <c r="N18"/>
  <c r="N17"/>
  <c r="N16"/>
  <c r="N15"/>
  <c r="L15"/>
  <c r="J15"/>
  <c r="N14"/>
  <c r="N13"/>
  <c r="N12"/>
  <c r="N11"/>
  <c r="L40" i="13"/>
  <c r="I40"/>
  <c r="L33"/>
  <c r="K33"/>
  <c r="J33"/>
  <c r="N32"/>
  <c r="N31"/>
  <c r="N30"/>
  <c r="J30"/>
  <c r="L30" s="1"/>
  <c r="N29"/>
  <c r="N28"/>
  <c r="L28"/>
  <c r="K28"/>
  <c r="J28"/>
  <c r="N27"/>
  <c r="N26"/>
  <c r="L26"/>
  <c r="K26"/>
  <c r="J26"/>
  <c r="N25"/>
  <c r="L25"/>
  <c r="K25"/>
  <c r="J25"/>
  <c r="N24"/>
  <c r="L24"/>
  <c r="K24"/>
  <c r="J24"/>
  <c r="N23"/>
  <c r="L23"/>
  <c r="K23"/>
  <c r="J23"/>
  <c r="N22"/>
  <c r="L22"/>
  <c r="K22"/>
  <c r="J22"/>
  <c r="N21"/>
  <c r="N20"/>
  <c r="N19"/>
  <c r="N18"/>
  <c r="L18"/>
  <c r="K18"/>
  <c r="J18"/>
  <c r="N17"/>
  <c r="N16"/>
  <c r="L16"/>
  <c r="K16"/>
  <c r="J16"/>
  <c r="N15"/>
  <c r="L15"/>
  <c r="K15"/>
  <c r="J15"/>
  <c r="J40" s="1"/>
  <c r="N14"/>
  <c r="N13"/>
  <c r="N12"/>
  <c r="N11"/>
  <c r="I40" i="12"/>
  <c r="L33"/>
  <c r="K33"/>
  <c r="J33"/>
  <c r="N32"/>
  <c r="N31"/>
  <c r="N30"/>
  <c r="J30"/>
  <c r="K30" s="1"/>
  <c r="N29"/>
  <c r="N28"/>
  <c r="J28"/>
  <c r="L28" s="1"/>
  <c r="N27"/>
  <c r="N26"/>
  <c r="K26"/>
  <c r="J26"/>
  <c r="L26" s="1"/>
  <c r="N25"/>
  <c r="K25"/>
  <c r="J25"/>
  <c r="L25" s="1"/>
  <c r="N24"/>
  <c r="K24"/>
  <c r="J24"/>
  <c r="L24" s="1"/>
  <c r="N23"/>
  <c r="K23"/>
  <c r="J23"/>
  <c r="L23" s="1"/>
  <c r="N22"/>
  <c r="K22"/>
  <c r="J22"/>
  <c r="L22" s="1"/>
  <c r="N21"/>
  <c r="N20"/>
  <c r="N19"/>
  <c r="N18"/>
  <c r="K18"/>
  <c r="J18"/>
  <c r="L18" s="1"/>
  <c r="N17"/>
  <c r="N16"/>
  <c r="J16"/>
  <c r="K16" s="1"/>
  <c r="N15"/>
  <c r="J15"/>
  <c r="J40" s="1"/>
  <c r="N14"/>
  <c r="N13"/>
  <c r="N12"/>
  <c r="N11"/>
  <c r="I40" i="11"/>
  <c r="K33"/>
  <c r="J33"/>
  <c r="L33" s="1"/>
  <c r="N32"/>
  <c r="N31"/>
  <c r="N30"/>
  <c r="L30"/>
  <c r="K30"/>
  <c r="J30"/>
  <c r="N29"/>
  <c r="N28"/>
  <c r="L28"/>
  <c r="J28"/>
  <c r="K28" s="1"/>
  <c r="N27"/>
  <c r="N26"/>
  <c r="K26"/>
  <c r="J26"/>
  <c r="L26" s="1"/>
  <c r="N25"/>
  <c r="J25"/>
  <c r="L25" s="1"/>
  <c r="N24"/>
  <c r="K24"/>
  <c r="J24"/>
  <c r="L24" s="1"/>
  <c r="N23"/>
  <c r="J23"/>
  <c r="L23" s="1"/>
  <c r="N22"/>
  <c r="K22"/>
  <c r="J22"/>
  <c r="L22" s="1"/>
  <c r="N21"/>
  <c r="N20"/>
  <c r="N19"/>
  <c r="N18"/>
  <c r="L18"/>
  <c r="J18"/>
  <c r="K18" s="1"/>
  <c r="N17"/>
  <c r="N16"/>
  <c r="K16"/>
  <c r="J16"/>
  <c r="L16" s="1"/>
  <c r="N15"/>
  <c r="J15"/>
  <c r="L15" s="1"/>
  <c r="L40" s="1"/>
  <c r="N14"/>
  <c r="N13"/>
  <c r="N12"/>
  <c r="N11"/>
  <c r="I40" i="10"/>
  <c r="L33"/>
  <c r="J33"/>
  <c r="K33" s="1"/>
  <c r="N32"/>
  <c r="N31"/>
  <c r="N30"/>
  <c r="L30"/>
  <c r="K30"/>
  <c r="J30"/>
  <c r="N29"/>
  <c r="N28"/>
  <c r="L28"/>
  <c r="K28"/>
  <c r="J28"/>
  <c r="N27"/>
  <c r="N26"/>
  <c r="J26"/>
  <c r="K26" s="1"/>
  <c r="N25"/>
  <c r="L25"/>
  <c r="J25"/>
  <c r="K25" s="1"/>
  <c r="N24"/>
  <c r="J24"/>
  <c r="K24" s="1"/>
  <c r="N23"/>
  <c r="L23"/>
  <c r="J23"/>
  <c r="K23" s="1"/>
  <c r="N22"/>
  <c r="J22"/>
  <c r="K22" s="1"/>
  <c r="N21"/>
  <c r="N20"/>
  <c r="N19"/>
  <c r="N18"/>
  <c r="L18"/>
  <c r="K18"/>
  <c r="J18"/>
  <c r="N17"/>
  <c r="N16"/>
  <c r="L16"/>
  <c r="J16"/>
  <c r="K16" s="1"/>
  <c r="N15"/>
  <c r="J15"/>
  <c r="K15" s="1"/>
  <c r="N14"/>
  <c r="N13"/>
  <c r="N12"/>
  <c r="N11"/>
  <c r="I40" i="9"/>
  <c r="N32"/>
  <c r="J32"/>
  <c r="K32" s="1"/>
  <c r="N31"/>
  <c r="N30"/>
  <c r="J30"/>
  <c r="L30" s="1"/>
  <c r="N29"/>
  <c r="N28"/>
  <c r="K28"/>
  <c r="J28"/>
  <c r="L28" s="1"/>
  <c r="N27"/>
  <c r="N26"/>
  <c r="L26"/>
  <c r="K26"/>
  <c r="J26"/>
  <c r="N25"/>
  <c r="L25"/>
  <c r="K25"/>
  <c r="J25"/>
  <c r="N24"/>
  <c r="L24"/>
  <c r="K24"/>
  <c r="J24"/>
  <c r="N23"/>
  <c r="L23"/>
  <c r="K23"/>
  <c r="J23"/>
  <c r="N22"/>
  <c r="L22"/>
  <c r="K22"/>
  <c r="J22"/>
  <c r="N21"/>
  <c r="N20"/>
  <c r="N19"/>
  <c r="N18"/>
  <c r="K18"/>
  <c r="J18"/>
  <c r="L18" s="1"/>
  <c r="N17"/>
  <c r="N16"/>
  <c r="L16"/>
  <c r="K16"/>
  <c r="J16"/>
  <c r="N15"/>
  <c r="L15"/>
  <c r="K15"/>
  <c r="J15"/>
  <c r="N14"/>
  <c r="N13"/>
  <c r="N12"/>
  <c r="N11"/>
  <c r="I40" i="8"/>
  <c r="K33"/>
  <c r="J33"/>
  <c r="L33" s="1"/>
  <c r="N32"/>
  <c r="N31"/>
  <c r="N30"/>
  <c r="L30"/>
  <c r="J30"/>
  <c r="K30" s="1"/>
  <c r="N29"/>
  <c r="N28"/>
  <c r="K28"/>
  <c r="J28"/>
  <c r="L28" s="1"/>
  <c r="N27"/>
  <c r="N26"/>
  <c r="L26"/>
  <c r="K26"/>
  <c r="J26"/>
  <c r="N25"/>
  <c r="L25"/>
  <c r="K25"/>
  <c r="J25"/>
  <c r="N24"/>
  <c r="L24"/>
  <c r="K24"/>
  <c r="J24"/>
  <c r="N23"/>
  <c r="L23"/>
  <c r="K23"/>
  <c r="J23"/>
  <c r="N22"/>
  <c r="L22"/>
  <c r="K22"/>
  <c r="J22"/>
  <c r="N21"/>
  <c r="N20"/>
  <c r="N19"/>
  <c r="N18"/>
  <c r="K18"/>
  <c r="K40" s="1"/>
  <c r="J18"/>
  <c r="L18" s="1"/>
  <c r="N17"/>
  <c r="N16"/>
  <c r="L16"/>
  <c r="K16"/>
  <c r="J16"/>
  <c r="N15"/>
  <c r="L15"/>
  <c r="L40" s="1"/>
  <c r="K15"/>
  <c r="J15"/>
  <c r="N14"/>
  <c r="N13"/>
  <c r="N12"/>
  <c r="N11"/>
  <c r="I40" i="7"/>
  <c r="K38"/>
  <c r="J38"/>
  <c r="L38" s="1"/>
  <c r="L37"/>
  <c r="J37"/>
  <c r="K37" s="1"/>
  <c r="L36"/>
  <c r="K36"/>
  <c r="J36"/>
  <c r="L35"/>
  <c r="K35"/>
  <c r="J35"/>
  <c r="K33"/>
  <c r="J33"/>
  <c r="L33" s="1"/>
  <c r="N32"/>
  <c r="J32"/>
  <c r="L32" s="1"/>
  <c r="N31"/>
  <c r="N30"/>
  <c r="K30"/>
  <c r="J30"/>
  <c r="L30" s="1"/>
  <c r="N29"/>
  <c r="N28"/>
  <c r="L28"/>
  <c r="K28"/>
  <c r="J28"/>
  <c r="N27"/>
  <c r="N26"/>
  <c r="L26"/>
  <c r="J26"/>
  <c r="K26" s="1"/>
  <c r="N25"/>
  <c r="L25"/>
  <c r="J25"/>
  <c r="K25" s="1"/>
  <c r="N24"/>
  <c r="J24"/>
  <c r="K24" s="1"/>
  <c r="N23"/>
  <c r="L23"/>
  <c r="J23"/>
  <c r="K23" s="1"/>
  <c r="N22"/>
  <c r="L22"/>
  <c r="J22"/>
  <c r="K22" s="1"/>
  <c r="N21"/>
  <c r="N20"/>
  <c r="N19"/>
  <c r="N18"/>
  <c r="L18"/>
  <c r="K18"/>
  <c r="J18"/>
  <c r="N17"/>
  <c r="N16"/>
  <c r="L16"/>
  <c r="J16"/>
  <c r="K16" s="1"/>
  <c r="N15"/>
  <c r="J15"/>
  <c r="K15" s="1"/>
  <c r="N14"/>
  <c r="N13"/>
  <c r="N12"/>
  <c r="N11"/>
  <c r="L11"/>
  <c r="K11"/>
  <c r="J11"/>
  <c r="I40" i="6"/>
  <c r="L33"/>
  <c r="K33"/>
  <c r="J33"/>
  <c r="N32"/>
  <c r="N31"/>
  <c r="N30"/>
  <c r="L30"/>
  <c r="J30"/>
  <c r="K30" s="1"/>
  <c r="N29"/>
  <c r="N28"/>
  <c r="K28"/>
  <c r="J28"/>
  <c r="L28" s="1"/>
  <c r="N27"/>
  <c r="N26"/>
  <c r="J26"/>
  <c r="K26" s="1"/>
  <c r="N25"/>
  <c r="J25"/>
  <c r="K25" s="1"/>
  <c r="N24"/>
  <c r="J24"/>
  <c r="K24" s="1"/>
  <c r="N23"/>
  <c r="J23"/>
  <c r="K23" s="1"/>
  <c r="N22"/>
  <c r="J22"/>
  <c r="K22" s="1"/>
  <c r="N21"/>
  <c r="N20"/>
  <c r="N19"/>
  <c r="N18"/>
  <c r="K18"/>
  <c r="J18"/>
  <c r="L18" s="1"/>
  <c r="N17"/>
  <c r="N16"/>
  <c r="L16"/>
  <c r="K16"/>
  <c r="J16"/>
  <c r="N15"/>
  <c r="L15"/>
  <c r="K15"/>
  <c r="J15"/>
  <c r="N14"/>
  <c r="N13"/>
  <c r="N12"/>
  <c r="N11"/>
  <c r="I40" i="5"/>
  <c r="N32"/>
  <c r="N31"/>
  <c r="N30"/>
  <c r="N29"/>
  <c r="N28"/>
  <c r="N27"/>
  <c r="N26"/>
  <c r="L26"/>
  <c r="J26"/>
  <c r="K26" s="1"/>
  <c r="N25"/>
  <c r="L25"/>
  <c r="J25"/>
  <c r="K25" s="1"/>
  <c r="N24"/>
  <c r="N23"/>
  <c r="K23"/>
  <c r="J23"/>
  <c r="L23" s="1"/>
  <c r="N22"/>
  <c r="K22"/>
  <c r="K40" s="1"/>
  <c r="J22"/>
  <c r="L22" s="1"/>
  <c r="N21"/>
  <c r="N20"/>
  <c r="L20"/>
  <c r="K20"/>
  <c r="J20"/>
  <c r="N19"/>
  <c r="N18"/>
  <c r="N17"/>
  <c r="N16"/>
  <c r="N15"/>
  <c r="L15"/>
  <c r="L40" s="1"/>
  <c r="K15"/>
  <c r="J15"/>
  <c r="N14"/>
  <c r="N13"/>
  <c r="N12"/>
  <c r="N11"/>
  <c r="I40" i="4"/>
  <c r="K36"/>
  <c r="J36"/>
  <c r="L36" s="1"/>
  <c r="L34"/>
  <c r="J34"/>
  <c r="K34" s="1"/>
  <c r="N32"/>
  <c r="J32"/>
  <c r="K32" s="1"/>
  <c r="N31"/>
  <c r="N30"/>
  <c r="J30"/>
  <c r="L30" s="1"/>
  <c r="N29"/>
  <c r="N28"/>
  <c r="K28"/>
  <c r="J28"/>
  <c r="L28" s="1"/>
  <c r="N27"/>
  <c r="N26"/>
  <c r="L26"/>
  <c r="K26"/>
  <c r="J26"/>
  <c r="N25"/>
  <c r="L25"/>
  <c r="K25"/>
  <c r="J25"/>
  <c r="N24"/>
  <c r="N23"/>
  <c r="L23"/>
  <c r="J23"/>
  <c r="K23" s="1"/>
  <c r="N22"/>
  <c r="L22"/>
  <c r="J22"/>
  <c r="K22" s="1"/>
  <c r="N21"/>
  <c r="N20"/>
  <c r="N19"/>
  <c r="N18"/>
  <c r="N17"/>
  <c r="N16"/>
  <c r="K16"/>
  <c r="J16"/>
  <c r="L16" s="1"/>
  <c r="N15"/>
  <c r="N14"/>
  <c r="N13"/>
  <c r="N12"/>
  <c r="N11"/>
  <c r="I40" i="3"/>
  <c r="K36"/>
  <c r="J36"/>
  <c r="L36" s="1"/>
  <c r="L34"/>
  <c r="J34"/>
  <c r="K34" s="1"/>
  <c r="N32"/>
  <c r="J32"/>
  <c r="K32" s="1"/>
  <c r="N31"/>
  <c r="N30"/>
  <c r="J30"/>
  <c r="L30" s="1"/>
  <c r="N29"/>
  <c r="N28"/>
  <c r="K28"/>
  <c r="J28"/>
  <c r="L28" s="1"/>
  <c r="N27"/>
  <c r="N26"/>
  <c r="L26"/>
  <c r="K26"/>
  <c r="J26"/>
  <c r="N25"/>
  <c r="L25"/>
  <c r="K25"/>
  <c r="J25"/>
  <c r="N24"/>
  <c r="N23"/>
  <c r="L23"/>
  <c r="J23"/>
  <c r="K23" s="1"/>
  <c r="N22"/>
  <c r="L22"/>
  <c r="J22"/>
  <c r="K22" s="1"/>
  <c r="N21"/>
  <c r="N20"/>
  <c r="N19"/>
  <c r="N18"/>
  <c r="N17"/>
  <c r="N16"/>
  <c r="K16"/>
  <c r="J16"/>
  <c r="L16" s="1"/>
  <c r="N15"/>
  <c r="J15"/>
  <c r="L15" s="1"/>
  <c r="N14"/>
  <c r="N13"/>
  <c r="N12"/>
  <c r="N11"/>
  <c r="I40" i="2"/>
  <c r="L36"/>
  <c r="K36"/>
  <c r="J36"/>
  <c r="K34"/>
  <c r="J34"/>
  <c r="L34" s="1"/>
  <c r="N32"/>
  <c r="K32"/>
  <c r="J32"/>
  <c r="L32" s="1"/>
  <c r="N31"/>
  <c r="N30"/>
  <c r="L30"/>
  <c r="K30"/>
  <c r="J30"/>
  <c r="N29"/>
  <c r="N28"/>
  <c r="L28"/>
  <c r="K28"/>
  <c r="J28"/>
  <c r="N27"/>
  <c r="N26"/>
  <c r="J26"/>
  <c r="K26" s="1"/>
  <c r="N25"/>
  <c r="J25"/>
  <c r="K25" s="1"/>
  <c r="N24"/>
  <c r="N23"/>
  <c r="K23"/>
  <c r="J23"/>
  <c r="L23" s="1"/>
  <c r="N22"/>
  <c r="K22"/>
  <c r="J22"/>
  <c r="L22" s="1"/>
  <c r="N21"/>
  <c r="N20"/>
  <c r="N19"/>
  <c r="N18"/>
  <c r="N17"/>
  <c r="N16"/>
  <c r="L16"/>
  <c r="K16"/>
  <c r="J16"/>
  <c r="N15"/>
  <c r="L15"/>
  <c r="K15"/>
  <c r="J15"/>
  <c r="J40" s="1"/>
  <c r="N14"/>
  <c r="N13"/>
  <c r="N12"/>
  <c r="N11"/>
  <c r="I40" i="1"/>
  <c r="K36"/>
  <c r="J36"/>
  <c r="L36" s="1"/>
  <c r="J34"/>
  <c r="K34" s="1"/>
  <c r="N32"/>
  <c r="J32"/>
  <c r="K32" s="1"/>
  <c r="N31"/>
  <c r="J31"/>
  <c r="K31" s="1"/>
  <c r="N30"/>
  <c r="N29"/>
  <c r="N28"/>
  <c r="L28"/>
  <c r="K28"/>
  <c r="J28"/>
  <c r="N27"/>
  <c r="N26"/>
  <c r="L26"/>
  <c r="K26"/>
  <c r="J26"/>
  <c r="N25"/>
  <c r="L25"/>
  <c r="K25"/>
  <c r="J25"/>
  <c r="N24"/>
  <c r="N23"/>
  <c r="J23"/>
  <c r="K23" s="1"/>
  <c r="N22"/>
  <c r="J22"/>
  <c r="K22" s="1"/>
  <c r="K40" s="1"/>
  <c r="N21"/>
  <c r="N20"/>
  <c r="N19"/>
  <c r="N18"/>
  <c r="N17"/>
  <c r="N16"/>
  <c r="N15"/>
  <c r="L15"/>
  <c r="K15"/>
  <c r="J15"/>
  <c r="N14"/>
  <c r="N13"/>
  <c r="N12"/>
  <c r="N11"/>
  <c r="K40" i="9" l="1"/>
  <c r="L40" i="19"/>
  <c r="K40" i="6"/>
  <c r="K40" i="7"/>
  <c r="K23" i="24"/>
  <c r="L23"/>
  <c r="K15" i="28"/>
  <c r="L15"/>
  <c r="J40" i="31"/>
  <c r="K15"/>
  <c r="L15"/>
  <c r="K23" i="34"/>
  <c r="L23"/>
  <c r="J40" i="24"/>
  <c r="K11"/>
  <c r="L11"/>
  <c r="K13"/>
  <c r="L13"/>
  <c r="K15"/>
  <c r="L15"/>
  <c r="J40" i="27"/>
  <c r="K11"/>
  <c r="L11"/>
  <c r="L40" s="1"/>
  <c r="K22"/>
  <c r="L22"/>
  <c r="K22" i="28"/>
  <c r="L22"/>
  <c r="K28"/>
  <c r="L28"/>
  <c r="K23" i="29"/>
  <c r="L23"/>
  <c r="K16" i="30"/>
  <c r="L16"/>
  <c r="K22" i="31"/>
  <c r="L22"/>
  <c r="K11" i="32"/>
  <c r="K40" s="1"/>
  <c r="L11"/>
  <c r="J40"/>
  <c r="K13"/>
  <c r="L13"/>
  <c r="K15"/>
  <c r="L15"/>
  <c r="J40" i="34"/>
  <c r="K15"/>
  <c r="L15"/>
  <c r="J40" i="35"/>
  <c r="K11"/>
  <c r="L11"/>
  <c r="L40" s="1"/>
  <c r="K25"/>
  <c r="L25"/>
  <c r="K28" i="37"/>
  <c r="L28"/>
  <c r="K30" i="38"/>
  <c r="L30"/>
  <c r="L40" i="3"/>
  <c r="K40" i="37"/>
  <c r="J40" i="8"/>
  <c r="L15" i="10"/>
  <c r="L40" s="1"/>
  <c r="L24"/>
  <c r="K25" i="11"/>
  <c r="K30" i="13"/>
  <c r="K40" s="1"/>
  <c r="K20" i="14"/>
  <c r="K29"/>
  <c r="L31"/>
  <c r="K28" i="15"/>
  <c r="L15" i="17"/>
  <c r="L36" i="18"/>
  <c r="L19" i="19"/>
  <c r="K34" i="20"/>
  <c r="K23" i="21"/>
  <c r="K40" s="1"/>
  <c r="L25"/>
  <c r="K33"/>
  <c r="J40" i="28"/>
  <c r="K11"/>
  <c r="L11"/>
  <c r="K27" i="34"/>
  <c r="L27"/>
  <c r="K22" i="24"/>
  <c r="L22"/>
  <c r="K28"/>
  <c r="L28"/>
  <c r="K12" i="28"/>
  <c r="L12"/>
  <c r="K14"/>
  <c r="L14"/>
  <c r="K16"/>
  <c r="L16"/>
  <c r="J40" i="29"/>
  <c r="K15"/>
  <c r="L15"/>
  <c r="K23" i="30"/>
  <c r="L23"/>
  <c r="K16" i="31"/>
  <c r="L16"/>
  <c r="K22" i="34"/>
  <c r="L22"/>
  <c r="K24"/>
  <c r="L24"/>
  <c r="K26"/>
  <c r="L26"/>
  <c r="K15" i="36"/>
  <c r="K40" s="1"/>
  <c r="J40"/>
  <c r="L15"/>
  <c r="L40" s="1"/>
  <c r="K15" i="38"/>
  <c r="K40" s="1"/>
  <c r="L15"/>
  <c r="L40" s="1"/>
  <c r="J40"/>
  <c r="K18" i="39"/>
  <c r="L18"/>
  <c r="L40" s="1"/>
  <c r="K26"/>
  <c r="L26"/>
  <c r="K11" i="41"/>
  <c r="K40" s="1"/>
  <c r="L11"/>
  <c r="L40" s="1"/>
  <c r="K13" i="42"/>
  <c r="K40" s="1"/>
  <c r="L13"/>
  <c r="L40" s="1"/>
  <c r="J40" i="3"/>
  <c r="J40" i="4"/>
  <c r="J40" i="21"/>
  <c r="K40" i="2"/>
  <c r="L32" i="1"/>
  <c r="L34"/>
  <c r="L26" i="2"/>
  <c r="K40" i="10"/>
  <c r="L32" i="15"/>
  <c r="L34"/>
  <c r="L28" i="18"/>
  <c r="J40" i="19"/>
  <c r="L28" i="20"/>
  <c r="L34" i="21"/>
  <c r="L40" s="1"/>
  <c r="E24" i="22"/>
  <c r="J40" i="15"/>
  <c r="K15"/>
  <c r="K40" s="1"/>
  <c r="F26" i="17"/>
  <c r="J25"/>
  <c r="K13" i="28"/>
  <c r="L13"/>
  <c r="K16" i="29"/>
  <c r="L16"/>
  <c r="K22" i="30"/>
  <c r="L22"/>
  <c r="K25" i="34"/>
  <c r="L25"/>
  <c r="K25" i="39"/>
  <c r="L25"/>
  <c r="K31" i="40"/>
  <c r="L31"/>
  <c r="J40" i="14"/>
  <c r="K15"/>
  <c r="K40" s="1"/>
  <c r="J40" i="16"/>
  <c r="K15"/>
  <c r="K40" s="1"/>
  <c r="F24" i="22"/>
  <c r="K12" i="24"/>
  <c r="L12"/>
  <c r="K14"/>
  <c r="L14"/>
  <c r="K16"/>
  <c r="L16"/>
  <c r="K15" i="25"/>
  <c r="K40" s="1"/>
  <c r="J40"/>
  <c r="L15"/>
  <c r="L40" s="1"/>
  <c r="K23" i="28"/>
  <c r="L23"/>
  <c r="K22" i="29"/>
  <c r="L22"/>
  <c r="J40" i="30"/>
  <c r="K15"/>
  <c r="L15"/>
  <c r="L40" s="1"/>
  <c r="K23" i="31"/>
  <c r="L23"/>
  <c r="K12" i="32"/>
  <c r="L12"/>
  <c r="K14"/>
  <c r="L14"/>
  <c r="K16" i="34"/>
  <c r="L16"/>
  <c r="K26" i="35"/>
  <c r="L26"/>
  <c r="J40" i="7"/>
  <c r="J40" i="1"/>
  <c r="L40" i="4"/>
  <c r="J40" i="5"/>
  <c r="L22" i="1"/>
  <c r="L23"/>
  <c r="L31"/>
  <c r="L25" i="2"/>
  <c r="L22" i="6"/>
  <c r="L23"/>
  <c r="L24"/>
  <c r="L25"/>
  <c r="L26"/>
  <c r="J40"/>
  <c r="J40" i="9"/>
  <c r="J40" i="10"/>
  <c r="J40" i="11"/>
  <c r="L15" i="12"/>
  <c r="L40" s="1"/>
  <c r="L16"/>
  <c r="K15" i="3"/>
  <c r="K30"/>
  <c r="L32"/>
  <c r="K30" i="4"/>
  <c r="K40" s="1"/>
  <c r="L32"/>
  <c r="L15" i="7"/>
  <c r="L24"/>
  <c r="K32"/>
  <c r="K30" i="9"/>
  <c r="L32"/>
  <c r="L40" s="1"/>
  <c r="L22" i="10"/>
  <c r="L26"/>
  <c r="K15" i="11"/>
  <c r="K23"/>
  <c r="K15" i="12"/>
  <c r="K28"/>
  <c r="L30"/>
  <c r="L24" i="14"/>
  <c r="L40" s="1"/>
  <c r="L15" i="15"/>
  <c r="L40" s="1"/>
  <c r="K23" i="17"/>
  <c r="K15" i="18"/>
  <c r="K40" s="1"/>
  <c r="L22"/>
  <c r="L40" s="1"/>
  <c r="J40"/>
  <c r="K25" i="19"/>
  <c r="K40" s="1"/>
  <c r="K15" i="20"/>
  <c r="K40" s="1"/>
  <c r="L22"/>
  <c r="L40" s="1"/>
  <c r="L33"/>
  <c r="J40"/>
  <c r="K40" i="26"/>
  <c r="J40" i="39"/>
  <c r="K40" i="40"/>
  <c r="J40" i="42"/>
  <c r="L19" i="26"/>
  <c r="L40" s="1"/>
  <c r="K11" i="33"/>
  <c r="K40" s="1"/>
  <c r="L15" i="37"/>
  <c r="K15" i="39"/>
  <c r="L15" i="40"/>
  <c r="L40" s="1"/>
  <c r="K25" i="17" l="1"/>
  <c r="L25"/>
  <c r="K40" i="12"/>
  <c r="L40" i="29"/>
  <c r="K40" i="28"/>
  <c r="L40" i="34"/>
  <c r="L40" i="32"/>
  <c r="L40" i="7"/>
  <c r="L40" i="2"/>
  <c r="G28" i="43"/>
  <c r="L40" i="24"/>
  <c r="K40" i="29"/>
  <c r="L40" i="1"/>
  <c r="L40" i="28"/>
  <c r="K40" i="27"/>
  <c r="K40" i="31"/>
  <c r="F28" i="17"/>
  <c r="J26"/>
  <c r="K40" i="34"/>
  <c r="L40" i="37"/>
  <c r="K40" i="39"/>
  <c r="K40" i="11"/>
  <c r="K40" i="3"/>
  <c r="L40" i="6"/>
  <c r="K40" i="30"/>
  <c r="K40" i="35"/>
  <c r="K40" i="24"/>
  <c r="L40" i="31"/>
  <c r="K26" i="17" l="1"/>
  <c r="L26"/>
  <c r="H28" i="43"/>
  <c r="F32" i="17"/>
  <c r="J28"/>
  <c r="J32" l="1"/>
  <c r="F34"/>
  <c r="J34" s="1"/>
  <c r="K28"/>
  <c r="L28"/>
  <c r="K32" l="1"/>
  <c r="L32"/>
  <c r="J40"/>
  <c r="K34"/>
  <c r="L34"/>
  <c r="L40" l="1"/>
  <c r="K40"/>
  <c r="G24" i="22" l="1"/>
  <c r="H24"/>
</calcChain>
</file>

<file path=xl/sharedStrings.xml><?xml version="1.0" encoding="utf-8"?>
<sst xmlns="http://schemas.openxmlformats.org/spreadsheetml/2006/main" count="2501" uniqueCount="176">
  <si>
    <t>STRIP TRIAL REPORT - GRAIN - ZIARNO</t>
  </si>
  <si>
    <t>POLAND 2011</t>
  </si>
  <si>
    <t>WOJCIECHOWSKI</t>
  </si>
  <si>
    <t>Hybrid</t>
  </si>
  <si>
    <t>Harv.std</t>
  </si>
  <si>
    <t>plot lgt</t>
  </si>
  <si>
    <t>Hrv.width</t>
  </si>
  <si>
    <t>yield kg</t>
  </si>
  <si>
    <t>% mst</t>
  </si>
  <si>
    <t>T/ha wet</t>
  </si>
  <si>
    <t>Plon</t>
  </si>
  <si>
    <t>Ilość rośl.</t>
  </si>
  <si>
    <t>Obsada</t>
  </si>
  <si>
    <t>Pola Miedzyrzeckie</t>
  </si>
  <si>
    <t>Nr</t>
  </si>
  <si>
    <t>Odmiana</t>
  </si>
  <si>
    <t>Obsada zbiorze.</t>
  </si>
  <si>
    <t>dł. polet.</t>
  </si>
  <si>
    <t>szer. m</t>
  </si>
  <si>
    <t>plon kg</t>
  </si>
  <si>
    <t>% wilg.</t>
  </si>
  <si>
    <t>t/ha wilg.</t>
  </si>
  <si>
    <t>t/ha 14%</t>
  </si>
  <si>
    <t>t/ha 15%</t>
  </si>
  <si>
    <t>na 5mb.</t>
  </si>
  <si>
    <t>tyś./ha</t>
  </si>
  <si>
    <t>PR39V43/X6W826</t>
  </si>
  <si>
    <t>PR39K13/X0781M</t>
  </si>
  <si>
    <t>PR39N39/X6V727</t>
  </si>
  <si>
    <t>PR39G12/X0778T</t>
  </si>
  <si>
    <t>P8000/X6T584</t>
  </si>
  <si>
    <t>P8400/X8S784</t>
  </si>
  <si>
    <t>PR39T45/X0842K</t>
  </si>
  <si>
    <t>P8100/X6T587</t>
  </si>
  <si>
    <t>PR39T13/X0823F</t>
  </si>
  <si>
    <t>PR39A98/X0821B</t>
  </si>
  <si>
    <t>PR39W45/X4T928</t>
  </si>
  <si>
    <t>PR39D23/X4S784</t>
  </si>
  <si>
    <t>PR39F58/X0850F</t>
  </si>
  <si>
    <t>PR39T83/X6P589</t>
  </si>
  <si>
    <t>PR38N86/X5R717</t>
  </si>
  <si>
    <t>PR38A79/X5P515</t>
  </si>
  <si>
    <t>PR38Y34/X5S803</t>
  </si>
  <si>
    <t>CLARICA/3893/X0902H</t>
  </si>
  <si>
    <t>PR38F70/BENICIA</t>
  </si>
  <si>
    <t>P9025/X6R239</t>
  </si>
  <si>
    <t xml:space="preserve"> </t>
  </si>
  <si>
    <t>PR38H20/X0900P</t>
  </si>
  <si>
    <t>P9000/X6R221</t>
  </si>
  <si>
    <t>P9100/X6P921</t>
  </si>
  <si>
    <t>P9400/X6P942</t>
  </si>
  <si>
    <t>PR38V31/X6P940</t>
  </si>
  <si>
    <t>PR38A24/X0958F</t>
  </si>
  <si>
    <t>P9578/X7P215</t>
  </si>
  <si>
    <t>P9494/X7P254</t>
  </si>
  <si>
    <t>PR35M23/X6K247</t>
  </si>
  <si>
    <t>ŚREDNIE:</t>
  </si>
  <si>
    <t>KASPEREK</t>
  </si>
  <si>
    <t>ok. Żagania</t>
  </si>
  <si>
    <t>Kowal</t>
  </si>
  <si>
    <t>ok. Wińska</t>
  </si>
  <si>
    <t>RZEPA</t>
  </si>
  <si>
    <t>ok. Rogozińca</t>
  </si>
  <si>
    <t>???</t>
  </si>
  <si>
    <t>Wróblewo</t>
  </si>
  <si>
    <t>ok. Wronek</t>
  </si>
  <si>
    <t>??</t>
  </si>
  <si>
    <t>kiszonkowe zebrane na ziarno</t>
  </si>
  <si>
    <t>SKIBIŃSKI</t>
  </si>
  <si>
    <t>ok. BUKU</t>
  </si>
  <si>
    <t>SZYMANOWSKI</t>
  </si>
  <si>
    <t>ok. Opalenicy</t>
  </si>
  <si>
    <t>ok. Środy Wlkp.</t>
  </si>
  <si>
    <t>GÓRCZAK</t>
  </si>
  <si>
    <t>ok. Komornik k.Poznania</t>
  </si>
  <si>
    <t xml:space="preserve">RIMKE </t>
  </si>
  <si>
    <t>ok. Wschowy</t>
  </si>
  <si>
    <t>RUSKO</t>
  </si>
  <si>
    <t>ok. Jarocina</t>
  </si>
  <si>
    <t>SERASZEK</t>
  </si>
  <si>
    <t>ok. Pogorzeli</t>
  </si>
  <si>
    <t>TOP FARMS GOLA</t>
  </si>
  <si>
    <t>ok. Gostynia</t>
  </si>
  <si>
    <t>DŁUGIE STARE</t>
  </si>
  <si>
    <t>ok. Leszna</t>
  </si>
  <si>
    <t>Klonówiec</t>
  </si>
  <si>
    <t>PAWŁOWICE</t>
  </si>
  <si>
    <t>ok.Leszna</t>
  </si>
  <si>
    <t>BUJAK</t>
  </si>
  <si>
    <t>POKRYWNICA</t>
  </si>
  <si>
    <t>ok. Dolska</t>
  </si>
  <si>
    <t>FLORKOWSKI</t>
  </si>
  <si>
    <t>ok. Sulmierzyc</t>
  </si>
  <si>
    <t>NAWROT</t>
  </si>
  <si>
    <t>ok. Kępna</t>
  </si>
  <si>
    <t>GRZELAK</t>
  </si>
  <si>
    <t>ok.Kalisza</t>
  </si>
  <si>
    <t>WYNIKI DOŚWIADCZEŃ PRODUKCYJNYCH 2011</t>
  </si>
  <si>
    <t>PIONEER STRIP-TRIALS</t>
  </si>
  <si>
    <t>KUKURYDZA NA ZIARNO</t>
  </si>
  <si>
    <t>CORN FOR GRAIN</t>
  </si>
  <si>
    <t xml:space="preserve">REGION: LUBUSKIE, WIELKOPOLSKIE, </t>
  </si>
  <si>
    <t># of Trials</t>
  </si>
  <si>
    <t>Hrvstd</t>
  </si>
  <si>
    <t>% mst.av</t>
  </si>
  <si>
    <t>Średni Plon</t>
  </si>
  <si>
    <t>max yield</t>
  </si>
  <si>
    <t>FAO</t>
  </si>
  <si>
    <t>Liczba dośw.</t>
  </si>
  <si>
    <t>Obsada przy zbiorze</t>
  </si>
  <si>
    <t>średni % wilg.</t>
  </si>
  <si>
    <t>max. plon</t>
  </si>
  <si>
    <t>PR39V43</t>
  </si>
  <si>
    <t>PR39K13</t>
  </si>
  <si>
    <t>PR39N39</t>
  </si>
  <si>
    <t>PR39G12</t>
  </si>
  <si>
    <t>P8000</t>
  </si>
  <si>
    <t>P8400</t>
  </si>
  <si>
    <t>P8100</t>
  </si>
  <si>
    <t>PR39T13</t>
  </si>
  <si>
    <t>PR39D23</t>
  </si>
  <si>
    <t>PR39F58</t>
  </si>
  <si>
    <t>PR39T83</t>
  </si>
  <si>
    <t>PR38N86</t>
  </si>
  <si>
    <t>PR38A79</t>
  </si>
  <si>
    <t>CLARICA</t>
  </si>
  <si>
    <t>P9025</t>
  </si>
  <si>
    <t>PR38H20</t>
  </si>
  <si>
    <t>P9000</t>
  </si>
  <si>
    <t>P9400</t>
  </si>
  <si>
    <t>PR38A24</t>
  </si>
  <si>
    <t>średnie</t>
  </si>
  <si>
    <r>
      <t xml:space="preserve">Plony ziarna kukurydzy - </t>
    </r>
    <r>
      <rPr>
        <b/>
        <sz val="16"/>
        <color rgb="FFFF0000"/>
        <rFont val="Arial"/>
        <family val="2"/>
        <charset val="238"/>
      </rPr>
      <t>LUBUSKIE, WIELKOPOLSKIE,</t>
    </r>
    <r>
      <rPr>
        <b/>
        <sz val="12"/>
        <rFont val="Arial"/>
        <family val="2"/>
        <charset val="238"/>
      </rPr>
      <t xml:space="preserve"> - 2011</t>
    </r>
  </si>
  <si>
    <t>% wilgotności</t>
  </si>
  <si>
    <t xml:space="preserve"> Plon w t/ha 15%</t>
  </si>
  <si>
    <t>KROTOSZYN</t>
  </si>
  <si>
    <t>ok. Żnina</t>
  </si>
  <si>
    <t>ŁĄTKA</t>
  </si>
  <si>
    <t>ok. Bydgoszczy</t>
  </si>
  <si>
    <t>PĘDZEWO</t>
  </si>
  <si>
    <t>OK.TORUNIA</t>
  </si>
  <si>
    <t>Luber</t>
  </si>
  <si>
    <t>ok. Inowrocławia</t>
  </si>
  <si>
    <t>ŻUCHOWSKI</t>
  </si>
  <si>
    <t>ok. Złotniki Kujawskie</t>
  </si>
  <si>
    <t>ŁUCZAK</t>
  </si>
  <si>
    <t>GAJDEMSKI</t>
  </si>
  <si>
    <t>ok. Torunia</t>
  </si>
  <si>
    <t>Dejk</t>
  </si>
  <si>
    <t>CIECHACKI</t>
  </si>
  <si>
    <t>ok. BRODNICY</t>
  </si>
  <si>
    <t>MIŚKIEWICZ</t>
  </si>
  <si>
    <t>ok. LIPNA</t>
  </si>
  <si>
    <t>DOLECKI</t>
  </si>
  <si>
    <t>ok. Rypina</t>
  </si>
  <si>
    <t>PRZYBYŁ</t>
  </si>
  <si>
    <t>ok. KALISZA</t>
  </si>
  <si>
    <t>DUTKOWSKI</t>
  </si>
  <si>
    <t>ok. Kutna</t>
  </si>
  <si>
    <t>BARTOSZEK</t>
  </si>
  <si>
    <t>ok. Sieradza</t>
  </si>
  <si>
    <t>PAWLAK</t>
  </si>
  <si>
    <t>ok. Szadku</t>
  </si>
  <si>
    <t>sarny</t>
  </si>
  <si>
    <t>GRUŹLIŃSKI</t>
  </si>
  <si>
    <t>ok. Gostynina</t>
  </si>
  <si>
    <t>SZYMAŃCZK</t>
  </si>
  <si>
    <t>ok. Szymanowa</t>
  </si>
  <si>
    <t>ELMERYCH</t>
  </si>
  <si>
    <t>ok. Woli Rębkowskiej</t>
  </si>
  <si>
    <t>KORYCKI</t>
  </si>
  <si>
    <t>ok. Łaskarzewa</t>
  </si>
  <si>
    <t>REGION: KUJ.-POM, ŁÓDZKIE, MAZOWIECKIE</t>
  </si>
  <si>
    <r>
      <t xml:space="preserve">Plony ziarna kukurydzy - </t>
    </r>
    <r>
      <rPr>
        <b/>
        <sz val="16"/>
        <color rgb="FFFF0000"/>
        <rFont val="Arial"/>
        <family val="2"/>
        <charset val="238"/>
      </rPr>
      <t>KUJ.-POM, ŁÓDZKIE, MAZOWIECKIE</t>
    </r>
    <r>
      <rPr>
        <b/>
        <sz val="12"/>
        <rFont val="Arial"/>
        <family val="2"/>
        <charset val="238"/>
      </rPr>
      <t xml:space="preserve"> - 2011</t>
    </r>
  </si>
  <si>
    <t>REGION: LUBUSKIE, WIELKOPOLSKIE, KUJ.-POM.-ŁÓDZKIE-MAZOWIECKIE</t>
  </si>
  <si>
    <r>
      <t xml:space="preserve">Plony ziarna kukurydzy - </t>
    </r>
    <r>
      <rPr>
        <b/>
        <sz val="16"/>
        <color rgb="FFFF0000"/>
        <rFont val="Arial"/>
        <family val="2"/>
        <charset val="238"/>
      </rPr>
      <t>LUBUSKIE-WIELKOPOLSKIE-KUJ.POMORSKIE-ŁÓDZKIE-MAZOWIECKIE</t>
    </r>
    <r>
      <rPr>
        <b/>
        <sz val="12"/>
        <rFont val="Arial"/>
        <family val="2"/>
        <charset val="238"/>
      </rPr>
      <t xml:space="preserve"> - 2011</t>
    </r>
  </si>
</sst>
</file>

<file path=xl/styles.xml><?xml version="1.0" encoding="utf-8"?>
<styleSheet xmlns="http://schemas.openxmlformats.org/spreadsheetml/2006/main">
  <numFmts count="4">
    <numFmt numFmtId="164" formatCode="0.0"/>
    <numFmt numFmtId="165" formatCode="[$-415]0"/>
    <numFmt numFmtId="166" formatCode="[$-415]#,##0"/>
    <numFmt numFmtId="167" formatCode="[$-415]0.00"/>
  </numFmts>
  <fonts count="50">
    <font>
      <sz val="10"/>
      <name val="Arial CE"/>
    </font>
    <font>
      <sz val="10"/>
      <name val="Arial CE"/>
    </font>
    <font>
      <b/>
      <sz val="14"/>
      <name val="Arial CE"/>
    </font>
    <font>
      <b/>
      <sz val="14"/>
      <name val="Arial CE"/>
      <family val="2"/>
      <charset val="238"/>
    </font>
    <font>
      <b/>
      <sz val="10"/>
      <color indexed="16"/>
      <name val="Arial CE"/>
    </font>
    <font>
      <b/>
      <sz val="12"/>
      <name val="Arial CE"/>
      <family val="2"/>
      <charset val="238"/>
    </font>
    <font>
      <sz val="10"/>
      <color indexed="26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</font>
    <font>
      <sz val="10"/>
      <color indexed="16"/>
      <name val="Arial CE"/>
    </font>
    <font>
      <b/>
      <sz val="12"/>
      <name val="Arial CE"/>
    </font>
    <font>
      <b/>
      <sz val="11"/>
      <name val="Tahoma"/>
      <family val="2"/>
      <charset val="238"/>
    </font>
    <font>
      <b/>
      <sz val="11"/>
      <name val="Arial"/>
      <family val="2"/>
    </font>
    <font>
      <b/>
      <sz val="11"/>
      <color indexed="53"/>
      <name val="Arial CE"/>
      <charset val="238"/>
    </font>
    <font>
      <b/>
      <sz val="11"/>
      <color indexed="16"/>
      <name val="Arial CE"/>
    </font>
    <font>
      <b/>
      <sz val="10"/>
      <name val="Arial CE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0"/>
      <color indexed="10"/>
      <name val="Arial CE"/>
      <family val="2"/>
      <charset val="238"/>
    </font>
    <font>
      <b/>
      <sz val="11"/>
      <name val="Arial"/>
      <family val="2"/>
      <charset val="238"/>
    </font>
    <font>
      <b/>
      <sz val="16"/>
      <name val="Arial Unicode MS"/>
      <family val="2"/>
      <charset val="238"/>
    </font>
    <font>
      <b/>
      <sz val="14"/>
      <name val="Arial Unicode MS"/>
      <family val="2"/>
      <charset val="238"/>
    </font>
    <font>
      <b/>
      <u/>
      <sz val="12"/>
      <color indexed="10"/>
      <name val="Arial CE"/>
      <family val="2"/>
      <charset val="238"/>
    </font>
    <font>
      <sz val="12"/>
      <color indexed="8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</font>
    <font>
      <sz val="14"/>
      <name val="Arial CE"/>
      <family val="2"/>
      <charset val="238"/>
    </font>
    <font>
      <b/>
      <sz val="12"/>
      <color indexed="16"/>
      <name val="Arial CE"/>
    </font>
    <font>
      <b/>
      <sz val="14"/>
      <name val="Verdana"/>
      <family val="2"/>
      <charset val="238"/>
    </font>
    <font>
      <sz val="10"/>
      <name val="Arial"/>
      <family val="2"/>
      <charset val="238"/>
    </font>
    <font>
      <sz val="14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2"/>
      <name val="Arial"/>
      <family val="2"/>
    </font>
    <font>
      <b/>
      <sz val="12"/>
      <color indexed="10"/>
      <name val="Verdana"/>
      <family val="2"/>
      <charset val="238"/>
    </font>
    <font>
      <b/>
      <sz val="8"/>
      <name val="Verdana"/>
      <family val="2"/>
      <charset val="238"/>
    </font>
    <font>
      <b/>
      <sz val="16"/>
      <name val="Arial"/>
      <family val="2"/>
    </font>
    <font>
      <b/>
      <sz val="16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b/>
      <sz val="14"/>
      <color rgb="FFFF0000"/>
      <name val="Arial Unicode MS"/>
      <family val="2"/>
      <charset val="238"/>
    </font>
    <font>
      <b/>
      <sz val="12"/>
      <color rgb="FFFF0000"/>
      <name val="Arial"/>
      <family val="2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</font>
    <font>
      <b/>
      <sz val="11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indexed="10"/>
      <name val="Arial"/>
      <family val="2"/>
    </font>
    <font>
      <sz val="12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</cellStyleXfs>
  <cellXfs count="25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2" fillId="3" borderId="0" xfId="0" applyFont="1" applyFill="1"/>
    <xf numFmtId="0" fontId="0" fillId="3" borderId="0" xfId="0" applyFill="1"/>
    <xf numFmtId="0" fontId="0" fillId="3" borderId="1" xfId="0" applyFill="1" applyBorder="1" applyAlignment="1">
      <alignment horizontal="center"/>
    </xf>
    <xf numFmtId="0" fontId="13" fillId="0" borderId="2" xfId="0" applyFont="1" applyFill="1" applyBorder="1" applyAlignment="1">
      <alignment horizontal="left" vertical="top"/>
    </xf>
    <xf numFmtId="1" fontId="14" fillId="0" borderId="10" xfId="0" applyNumberFormat="1" applyFont="1" applyFill="1" applyBorder="1" applyAlignment="1">
      <alignment horizontal="center"/>
    </xf>
    <xf numFmtId="164" fontId="14" fillId="0" borderId="11" xfId="0" applyNumberFormat="1" applyFont="1" applyFill="1" applyBorder="1" applyAlignment="1">
      <alignment horizontal="center"/>
    </xf>
    <xf numFmtId="164" fontId="14" fillId="0" borderId="2" xfId="0" applyNumberFormat="1" applyFont="1" applyFill="1" applyBorder="1" applyAlignment="1">
      <alignment horizontal="center"/>
    </xf>
    <xf numFmtId="3" fontId="14" fillId="0" borderId="11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2" fontId="15" fillId="0" borderId="2" xfId="0" applyNumberFormat="1" applyFont="1" applyFill="1" applyBorder="1"/>
    <xf numFmtId="2" fontId="16" fillId="0" borderId="2" xfId="0" applyNumberFormat="1" applyFont="1" applyFill="1" applyBorder="1"/>
    <xf numFmtId="2" fontId="16" fillId="0" borderId="3" xfId="0" applyNumberFormat="1" applyFont="1" applyFill="1" applyBorder="1"/>
    <xf numFmtId="0" fontId="0" fillId="3" borderId="13" xfId="0" applyFill="1" applyBorder="1" applyAlignment="1">
      <alignment horizontal="center"/>
    </xf>
    <xf numFmtId="3" fontId="17" fillId="3" borderId="14" xfId="0" applyNumberFormat="1" applyFont="1" applyFill="1" applyBorder="1" applyAlignment="1">
      <alignment horizontal="center"/>
    </xf>
    <xf numFmtId="0" fontId="12" fillId="0" borderId="0" xfId="0" applyFont="1"/>
    <xf numFmtId="0" fontId="0" fillId="3" borderId="15" xfId="0" applyFill="1" applyBorder="1" applyAlignment="1">
      <alignment horizontal="center"/>
    </xf>
    <xf numFmtId="0" fontId="13" fillId="0" borderId="5" xfId="0" applyFont="1" applyFill="1" applyBorder="1" applyAlignment="1">
      <alignment horizontal="left" vertical="top"/>
    </xf>
    <xf numFmtId="1" fontId="18" fillId="0" borderId="5" xfId="0" applyNumberFormat="1" applyFont="1" applyFill="1" applyBorder="1" applyAlignment="1" applyProtection="1">
      <alignment horizontal="center"/>
      <protection locked="0"/>
    </xf>
    <xf numFmtId="164" fontId="14" fillId="0" borderId="5" xfId="0" applyNumberFormat="1" applyFont="1" applyFill="1" applyBorder="1" applyAlignment="1">
      <alignment horizontal="center"/>
    </xf>
    <xf numFmtId="3" fontId="14" fillId="0" borderId="5" xfId="0" applyNumberFormat="1" applyFont="1" applyFill="1" applyBorder="1" applyAlignment="1">
      <alignment horizontal="center"/>
    </xf>
    <xf numFmtId="2" fontId="14" fillId="0" borderId="16" xfId="0" applyNumberFormat="1" applyFont="1" applyFill="1" applyBorder="1" applyAlignment="1">
      <alignment horizontal="center"/>
    </xf>
    <xf numFmtId="2" fontId="15" fillId="0" borderId="5" xfId="0" applyNumberFormat="1" applyFont="1" applyFill="1" applyBorder="1"/>
    <xf numFmtId="2" fontId="16" fillId="0" borderId="5" xfId="0" applyNumberFormat="1" applyFont="1" applyFill="1" applyBorder="1"/>
    <xf numFmtId="2" fontId="16" fillId="0" borderId="17" xfId="0" applyNumberFormat="1" applyFont="1" applyFill="1" applyBorder="1"/>
    <xf numFmtId="0" fontId="0" fillId="0" borderId="4" xfId="0" applyBorder="1" applyAlignment="1">
      <alignment horizontal="center"/>
    </xf>
    <xf numFmtId="3" fontId="17" fillId="3" borderId="5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center"/>
    </xf>
    <xf numFmtId="3" fontId="17" fillId="2" borderId="5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49" fontId="13" fillId="0" borderId="5" xfId="0" applyNumberFormat="1" applyFont="1" applyFill="1" applyBorder="1" applyAlignment="1">
      <alignment horizontal="left"/>
    </xf>
    <xf numFmtId="0" fontId="13" fillId="0" borderId="5" xfId="0" quotePrefix="1" applyFont="1" applyBorder="1" applyAlignment="1">
      <alignment vertical="center"/>
    </xf>
    <xf numFmtId="1" fontId="18" fillId="0" borderId="18" xfId="0" applyNumberFormat="1" applyFont="1" applyFill="1" applyBorder="1" applyAlignment="1" applyProtection="1">
      <alignment horizontal="center"/>
      <protection locked="0"/>
    </xf>
    <xf numFmtId="0" fontId="13" fillId="0" borderId="5" xfId="0" applyFont="1" applyBorder="1" applyAlignment="1">
      <alignment vertical="center"/>
    </xf>
    <xf numFmtId="164" fontId="19" fillId="0" borderId="5" xfId="0" applyNumberFormat="1" applyFont="1" applyFill="1" applyBorder="1" applyAlignment="1" applyProtection="1">
      <alignment horizontal="center"/>
      <protection locked="0"/>
    </xf>
    <xf numFmtId="164" fontId="19" fillId="0" borderId="5" xfId="0" applyNumberFormat="1" applyFont="1" applyFill="1" applyBorder="1" applyAlignment="1">
      <alignment horizontal="center"/>
    </xf>
    <xf numFmtId="3" fontId="19" fillId="0" borderId="5" xfId="0" applyNumberFormat="1" applyFont="1" applyFill="1" applyBorder="1" applyAlignment="1">
      <alignment horizontal="center"/>
    </xf>
    <xf numFmtId="2" fontId="19" fillId="0" borderId="5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49" fontId="13" fillId="0" borderId="7" xfId="0" applyNumberFormat="1" applyFont="1" applyFill="1" applyBorder="1"/>
    <xf numFmtId="164" fontId="19" fillId="0" borderId="7" xfId="0" applyNumberFormat="1" applyFont="1" applyFill="1" applyBorder="1" applyAlignment="1" applyProtection="1">
      <alignment horizontal="center"/>
      <protection locked="0"/>
    </xf>
    <xf numFmtId="164" fontId="19" fillId="0" borderId="7" xfId="0" applyNumberFormat="1" applyFont="1" applyFill="1" applyBorder="1" applyAlignment="1">
      <alignment horizontal="center"/>
    </xf>
    <xf numFmtId="3" fontId="19" fillId="0" borderId="7" xfId="0" applyNumberFormat="1" applyFont="1" applyFill="1" applyBorder="1" applyAlignment="1">
      <alignment horizontal="center"/>
    </xf>
    <xf numFmtId="2" fontId="19" fillId="0" borderId="7" xfId="0" applyNumberFormat="1" applyFont="1" applyFill="1" applyBorder="1" applyAlignment="1">
      <alignment horizontal="center"/>
    </xf>
    <xf numFmtId="2" fontId="15" fillId="0" borderId="7" xfId="0" applyNumberFormat="1" applyFont="1" applyFill="1" applyBorder="1"/>
    <xf numFmtId="2" fontId="16" fillId="0" borderId="7" xfId="0" applyNumberFormat="1" applyFont="1" applyFill="1" applyBorder="1"/>
    <xf numFmtId="2" fontId="16" fillId="0" borderId="8" xfId="0" applyNumberFormat="1" applyFont="1" applyFill="1" applyBorder="1"/>
    <xf numFmtId="0" fontId="20" fillId="0" borderId="14" xfId="0" applyFont="1" applyBorder="1"/>
    <xf numFmtId="2" fontId="20" fillId="0" borderId="14" xfId="0" applyNumberFormat="1" applyFont="1" applyBorder="1"/>
    <xf numFmtId="1" fontId="18" fillId="0" borderId="14" xfId="0" applyNumberFormat="1" applyFont="1" applyFill="1" applyBorder="1" applyAlignment="1" applyProtection="1">
      <alignment horizontal="center"/>
      <protection locked="0"/>
    </xf>
    <xf numFmtId="1" fontId="18" fillId="4" borderId="5" xfId="0" applyNumberFormat="1" applyFont="1" applyFill="1" applyBorder="1" applyAlignment="1" applyProtection="1">
      <alignment horizontal="center"/>
      <protection locked="0"/>
    </xf>
    <xf numFmtId="164" fontId="14" fillId="4" borderId="5" xfId="0" applyNumberFormat="1" applyFont="1" applyFill="1" applyBorder="1" applyAlignment="1">
      <alignment horizontal="center"/>
    </xf>
    <xf numFmtId="3" fontId="14" fillId="4" borderId="5" xfId="0" applyNumberFormat="1" applyFont="1" applyFill="1" applyBorder="1" applyAlignment="1">
      <alignment horizontal="center"/>
    </xf>
    <xf numFmtId="2" fontId="14" fillId="4" borderId="16" xfId="0" applyNumberFormat="1" applyFont="1" applyFill="1" applyBorder="1" applyAlignment="1">
      <alignment horizontal="center"/>
    </xf>
    <xf numFmtId="2" fontId="15" fillId="4" borderId="5" xfId="0" applyNumberFormat="1" applyFont="1" applyFill="1" applyBorder="1"/>
    <xf numFmtId="2" fontId="16" fillId="4" borderId="5" xfId="0" applyNumberFormat="1" applyFont="1" applyFill="1" applyBorder="1"/>
    <xf numFmtId="2" fontId="16" fillId="4" borderId="17" xfId="0" applyNumberFormat="1" applyFont="1" applyFill="1" applyBorder="1"/>
    <xf numFmtId="1" fontId="18" fillId="0" borderId="5" xfId="0" applyNumberFormat="1" applyFont="1" applyBorder="1" applyAlignment="1" applyProtection="1">
      <alignment horizontal="center"/>
      <protection locked="0"/>
    </xf>
    <xf numFmtId="164" fontId="14" fillId="0" borderId="5" xfId="0" applyNumberFormat="1" applyFont="1" applyBorder="1" applyAlignment="1">
      <alignment horizontal="center"/>
    </xf>
    <xf numFmtId="3" fontId="14" fillId="0" borderId="5" xfId="0" applyNumberFormat="1" applyFont="1" applyBorder="1" applyAlignment="1">
      <alignment horizontal="center"/>
    </xf>
    <xf numFmtId="2" fontId="14" fillId="0" borderId="16" xfId="0" applyNumberFormat="1" applyFont="1" applyBorder="1" applyAlignment="1">
      <alignment horizontal="center"/>
    </xf>
    <xf numFmtId="1" fontId="18" fillId="0" borderId="14" xfId="0" applyNumberFormat="1" applyFont="1" applyBorder="1" applyAlignment="1" applyProtection="1">
      <alignment horizontal="center"/>
      <protection locked="0"/>
    </xf>
    <xf numFmtId="164" fontId="18" fillId="0" borderId="5" xfId="0" applyNumberFormat="1" applyFont="1" applyFill="1" applyBorder="1" applyAlignment="1" applyProtection="1">
      <alignment horizontal="center"/>
      <protection locked="0"/>
    </xf>
    <xf numFmtId="164" fontId="18" fillId="0" borderId="18" xfId="0" applyNumberFormat="1" applyFont="1" applyFill="1" applyBorder="1" applyAlignment="1" applyProtection="1">
      <alignment horizontal="center"/>
      <protection locked="0"/>
    </xf>
    <xf numFmtId="1" fontId="19" fillId="0" borderId="19" xfId="0" applyNumberFormat="1" applyFont="1" applyFill="1" applyBorder="1" applyAlignment="1">
      <alignment horizontal="center"/>
    </xf>
    <xf numFmtId="164" fontId="21" fillId="0" borderId="20" xfId="0" applyNumberFormat="1" applyFont="1" applyFill="1" applyBorder="1" applyAlignment="1">
      <alignment horizontal="center"/>
    </xf>
    <xf numFmtId="3" fontId="21" fillId="0" borderId="20" xfId="0" applyNumberFormat="1" applyFont="1" applyFill="1" applyBorder="1" applyAlignment="1">
      <alignment horizontal="center"/>
    </xf>
    <xf numFmtId="2" fontId="21" fillId="0" borderId="21" xfId="0" applyNumberFormat="1" applyFont="1" applyFill="1" applyBorder="1" applyAlignment="1">
      <alignment horizontal="center"/>
    </xf>
    <xf numFmtId="1" fontId="18" fillId="0" borderId="16" xfId="0" applyNumberFormat="1" applyFont="1" applyBorder="1" applyAlignment="1" applyProtection="1">
      <alignment horizontal="center"/>
      <protection locked="0"/>
    </xf>
    <xf numFmtId="164" fontId="14" fillId="0" borderId="4" xfId="0" applyNumberFormat="1" applyFont="1" applyBorder="1" applyAlignment="1">
      <alignment horizontal="center"/>
    </xf>
    <xf numFmtId="1" fontId="19" fillId="0" borderId="22" xfId="0" applyNumberFormat="1" applyFont="1" applyFill="1" applyBorder="1" applyAlignment="1" applyProtection="1">
      <alignment horizontal="center"/>
      <protection locked="0"/>
    </xf>
    <xf numFmtId="164" fontId="21" fillId="0" borderId="5" xfId="0" applyNumberFormat="1" applyFont="1" applyFill="1" applyBorder="1" applyAlignment="1">
      <alignment horizontal="center"/>
    </xf>
    <xf numFmtId="164" fontId="21" fillId="0" borderId="23" xfId="0" applyNumberFormat="1" applyFont="1" applyFill="1" applyBorder="1" applyAlignment="1">
      <alignment horizontal="center"/>
    </xf>
    <xf numFmtId="3" fontId="21" fillId="0" borderId="24" xfId="0" applyNumberFormat="1" applyFont="1" applyFill="1" applyBorder="1" applyAlignment="1">
      <alignment horizontal="center"/>
    </xf>
    <xf numFmtId="2" fontId="21" fillId="0" borderId="22" xfId="0" applyNumberFormat="1" applyFont="1" applyFill="1" applyBorder="1" applyAlignment="1">
      <alignment horizontal="center"/>
    </xf>
    <xf numFmtId="1" fontId="18" fillId="0" borderId="25" xfId="0" applyNumberFormat="1" applyFont="1" applyBorder="1" applyAlignment="1" applyProtection="1">
      <alignment horizontal="center"/>
      <protection locked="0"/>
    </xf>
    <xf numFmtId="1" fontId="18" fillId="0" borderId="26" xfId="0" applyNumberFormat="1" applyFont="1" applyBorder="1" applyAlignment="1" applyProtection="1">
      <alignment horizontal="center"/>
      <protection locked="0"/>
    </xf>
    <xf numFmtId="164" fontId="14" fillId="0" borderId="27" xfId="0" applyNumberFormat="1" applyFont="1" applyBorder="1" applyAlignment="1">
      <alignment horizontal="center"/>
    </xf>
    <xf numFmtId="2" fontId="14" fillId="0" borderId="26" xfId="0" applyNumberFormat="1" applyFont="1" applyBorder="1" applyAlignment="1">
      <alignment horizontal="center"/>
    </xf>
    <xf numFmtId="1" fontId="19" fillId="0" borderId="24" xfId="0" applyNumberFormat="1" applyFont="1" applyFill="1" applyBorder="1" applyAlignment="1" applyProtection="1">
      <alignment horizontal="center"/>
      <protection locked="0"/>
    </xf>
    <xf numFmtId="164" fontId="21" fillId="0" borderId="28" xfId="0" applyNumberFormat="1" applyFont="1" applyFill="1" applyBorder="1" applyAlignment="1">
      <alignment horizontal="center"/>
    </xf>
    <xf numFmtId="164" fontId="21" fillId="0" borderId="24" xfId="0" applyNumberFormat="1" applyFont="1" applyFill="1" applyBorder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left"/>
    </xf>
    <xf numFmtId="0" fontId="24" fillId="0" borderId="0" xfId="0" applyFont="1"/>
    <xf numFmtId="0" fontId="25" fillId="2" borderId="1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0" fontId="28" fillId="2" borderId="7" xfId="0" applyFont="1" applyFill="1" applyBorder="1" applyAlignment="1">
      <alignment horizontal="center" shrinkToFit="1"/>
    </xf>
    <xf numFmtId="0" fontId="12" fillId="2" borderId="7" xfId="0" applyFont="1" applyFill="1" applyBorder="1" applyAlignment="1">
      <alignment horizontal="center"/>
    </xf>
    <xf numFmtId="0" fontId="29" fillId="2" borderId="7" xfId="0" applyFont="1" applyFill="1" applyBorder="1" applyAlignment="1">
      <alignment horizontal="center"/>
    </xf>
    <xf numFmtId="0" fontId="26" fillId="2" borderId="8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left" vertical="top"/>
    </xf>
    <xf numFmtId="0" fontId="32" fillId="0" borderId="2" xfId="2" applyFont="1" applyBorder="1" applyAlignment="1">
      <alignment horizontal="center"/>
    </xf>
    <xf numFmtId="0" fontId="32" fillId="0" borderId="2" xfId="0" applyFont="1" applyFill="1" applyBorder="1" applyAlignment="1" applyProtection="1">
      <alignment horizontal="center"/>
      <protection locked="0"/>
    </xf>
    <xf numFmtId="1" fontId="32" fillId="0" borderId="2" xfId="0" applyNumberFormat="1" applyFont="1" applyFill="1" applyBorder="1" applyAlignment="1" applyProtection="1">
      <alignment horizontal="center"/>
      <protection locked="0"/>
    </xf>
    <xf numFmtId="164" fontId="32" fillId="0" borderId="2" xfId="0" applyNumberFormat="1" applyFont="1" applyFill="1" applyBorder="1" applyAlignment="1" applyProtection="1">
      <alignment horizontal="center"/>
      <protection locked="0"/>
    </xf>
    <xf numFmtId="2" fontId="32" fillId="0" borderId="2" xfId="0" applyNumberFormat="1" applyFont="1" applyFill="1" applyBorder="1" applyAlignment="1" applyProtection="1">
      <alignment horizontal="center"/>
      <protection locked="0"/>
    </xf>
    <xf numFmtId="0" fontId="32" fillId="0" borderId="5" xfId="2" applyFont="1" applyBorder="1" applyAlignment="1">
      <alignment horizontal="center"/>
    </xf>
    <xf numFmtId="0" fontId="30" fillId="0" borderId="5" xfId="0" applyFont="1" applyFill="1" applyBorder="1" applyAlignment="1">
      <alignment horizontal="left" vertical="top" wrapText="1"/>
    </xf>
    <xf numFmtId="0" fontId="32" fillId="0" borderId="5" xfId="2" applyFont="1" applyFill="1" applyBorder="1" applyAlignment="1">
      <alignment horizontal="center"/>
    </xf>
    <xf numFmtId="0" fontId="32" fillId="5" borderId="5" xfId="2" applyFont="1" applyFill="1" applyBorder="1" applyAlignment="1">
      <alignment horizontal="center"/>
    </xf>
    <xf numFmtId="3" fontId="32" fillId="5" borderId="5" xfId="2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" fontId="30" fillId="0" borderId="0" xfId="0" applyNumberFormat="1" applyFont="1" applyAlignment="1">
      <alignment horizontal="center"/>
    </xf>
    <xf numFmtId="164" fontId="30" fillId="0" borderId="0" xfId="0" applyNumberFormat="1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34" fillId="0" borderId="0" xfId="3" applyFont="1"/>
    <xf numFmtId="0" fontId="34" fillId="0" borderId="29" xfId="3" applyFont="1" applyBorder="1"/>
    <xf numFmtId="0" fontId="34" fillId="0" borderId="12" xfId="3" applyFont="1" applyBorder="1"/>
    <xf numFmtId="0" fontId="34" fillId="0" borderId="30" xfId="3" applyFont="1" applyBorder="1"/>
    <xf numFmtId="0" fontId="34" fillId="0" borderId="31" xfId="3" applyFont="1" applyBorder="1"/>
    <xf numFmtId="0" fontId="34" fillId="0" borderId="0" xfId="3" applyFont="1" applyBorder="1"/>
    <xf numFmtId="0" fontId="34" fillId="0" borderId="32" xfId="3" applyFont="1" applyBorder="1"/>
    <xf numFmtId="0" fontId="30" fillId="0" borderId="0" xfId="3" applyFont="1" applyBorder="1" applyAlignment="1">
      <alignment horizontal="center"/>
    </xf>
    <xf numFmtId="2" fontId="34" fillId="0" borderId="0" xfId="3" applyNumberFormat="1" applyFont="1" applyBorder="1"/>
    <xf numFmtId="2" fontId="34" fillId="0" borderId="32" xfId="3" applyNumberFormat="1" applyFont="1" applyBorder="1"/>
    <xf numFmtId="0" fontId="34" fillId="0" borderId="33" xfId="3" applyFont="1" applyBorder="1"/>
    <xf numFmtId="0" fontId="30" fillId="0" borderId="34" xfId="3" applyFont="1" applyBorder="1" applyAlignment="1">
      <alignment horizontal="center"/>
    </xf>
    <xf numFmtId="0" fontId="34" fillId="0" borderId="34" xfId="3" applyFont="1" applyBorder="1"/>
    <xf numFmtId="2" fontId="34" fillId="0" borderId="34" xfId="3" applyNumberFormat="1" applyFont="1" applyBorder="1"/>
    <xf numFmtId="2" fontId="34" fillId="0" borderId="35" xfId="3" applyNumberFormat="1" applyFont="1" applyBorder="1"/>
    <xf numFmtId="0" fontId="35" fillId="0" borderId="0" xfId="3" applyFont="1" applyAlignment="1">
      <alignment horizontal="center"/>
    </xf>
    <xf numFmtId="0" fontId="30" fillId="0" borderId="0" xfId="3" applyFont="1" applyAlignment="1">
      <alignment horizontal="center"/>
    </xf>
    <xf numFmtId="164" fontId="30" fillId="0" borderId="0" xfId="3" applyNumberFormat="1" applyFont="1" applyAlignment="1">
      <alignment horizontal="center"/>
    </xf>
    <xf numFmtId="2" fontId="30" fillId="0" borderId="0" xfId="3" applyNumberFormat="1" applyFont="1" applyAlignment="1">
      <alignment horizontal="center"/>
    </xf>
    <xf numFmtId="0" fontId="36" fillId="0" borderId="0" xfId="0" applyFont="1" applyFill="1" applyBorder="1"/>
    <xf numFmtId="0" fontId="36" fillId="0" borderId="0" xfId="0" applyFont="1"/>
    <xf numFmtId="0" fontId="37" fillId="0" borderId="0" xfId="3" applyFont="1" applyFill="1" applyBorder="1" applyAlignment="1" applyProtection="1">
      <alignment horizontal="left" vertical="center"/>
    </xf>
    <xf numFmtId="0" fontId="34" fillId="0" borderId="0" xfId="3" applyFont="1" applyFill="1"/>
    <xf numFmtId="0" fontId="37" fillId="0" borderId="0" xfId="3" quotePrefix="1" applyFont="1" applyFill="1" applyAlignment="1">
      <alignment horizontal="right"/>
    </xf>
    <xf numFmtId="0" fontId="37" fillId="0" borderId="0" xfId="3" applyFont="1" applyFill="1"/>
    <xf numFmtId="0" fontId="40" fillId="0" borderId="0" xfId="3" applyFont="1" applyFill="1" applyBorder="1" applyProtection="1">
      <protection locked="0"/>
    </xf>
    <xf numFmtId="0" fontId="41" fillId="0" borderId="5" xfId="3" applyFont="1" applyFill="1" applyBorder="1" applyAlignment="1">
      <alignment horizontal="center" wrapText="1"/>
    </xf>
    <xf numFmtId="0" fontId="34" fillId="0" borderId="0" xfId="3" applyFont="1" applyAlignment="1">
      <alignment wrapText="1"/>
    </xf>
    <xf numFmtId="164" fontId="42" fillId="0" borderId="5" xfId="0" applyNumberFormat="1" applyFont="1" applyFill="1" applyBorder="1" applyAlignment="1" applyProtection="1">
      <alignment horizontal="center"/>
      <protection locked="0"/>
    </xf>
    <xf numFmtId="2" fontId="43" fillId="0" borderId="5" xfId="3" applyNumberFormat="1" applyFont="1" applyFill="1" applyBorder="1" applyAlignment="1">
      <alignment horizontal="center"/>
    </xf>
    <xf numFmtId="2" fontId="44" fillId="0" borderId="5" xfId="3" applyNumberFormat="1" applyFont="1" applyFill="1" applyBorder="1" applyAlignment="1">
      <alignment horizontal="center"/>
    </xf>
    <xf numFmtId="164" fontId="45" fillId="0" borderId="5" xfId="1" applyNumberFormat="1" applyFont="1" applyFill="1" applyBorder="1" applyAlignment="1">
      <alignment horizontal="center"/>
    </xf>
    <xf numFmtId="0" fontId="41" fillId="0" borderId="0" xfId="3" applyFont="1" applyFill="1" applyBorder="1"/>
    <xf numFmtId="2" fontId="34" fillId="0" borderId="0" xfId="3" applyNumberFormat="1" applyFont="1" applyFill="1" applyBorder="1" applyAlignment="1" applyProtection="1">
      <alignment horizontal="right"/>
    </xf>
    <xf numFmtId="2" fontId="41" fillId="0" borderId="0" xfId="3" applyNumberFormat="1" applyFont="1" applyFill="1" applyBorder="1" applyAlignment="1" applyProtection="1">
      <alignment horizontal="center"/>
    </xf>
    <xf numFmtId="0" fontId="34" fillId="0" borderId="0" xfId="3" applyFont="1" applyFill="1" applyBorder="1"/>
    <xf numFmtId="164" fontId="42" fillId="0" borderId="5" xfId="0" applyNumberFormat="1" applyFont="1" applyBorder="1" applyAlignment="1">
      <alignment horizontal="center"/>
    </xf>
    <xf numFmtId="0" fontId="45" fillId="0" borderId="0" xfId="3" applyFont="1"/>
    <xf numFmtId="164" fontId="42" fillId="0" borderId="5" xfId="0" applyNumberFormat="1" applyFont="1" applyFill="1" applyBorder="1" applyAlignment="1">
      <alignment horizontal="center"/>
    </xf>
    <xf numFmtId="164" fontId="42" fillId="0" borderId="0" xfId="3" applyNumberFormat="1" applyFont="1" applyAlignment="1">
      <alignment horizontal="center"/>
    </xf>
    <xf numFmtId="0" fontId="30" fillId="0" borderId="15" xfId="0" applyFont="1" applyFill="1" applyBorder="1" applyAlignment="1">
      <alignment horizontal="left" vertical="top"/>
    </xf>
    <xf numFmtId="0" fontId="30" fillId="0" borderId="6" xfId="0" applyFont="1" applyFill="1" applyBorder="1" applyAlignment="1">
      <alignment horizontal="left" vertical="top"/>
    </xf>
    <xf numFmtId="1" fontId="18" fillId="0" borderId="7" xfId="0" applyNumberFormat="1" applyFont="1" applyFill="1" applyBorder="1" applyAlignment="1" applyProtection="1">
      <alignment horizontal="center"/>
      <protection locked="0"/>
    </xf>
    <xf numFmtId="1" fontId="21" fillId="0" borderId="19" xfId="4" applyNumberFormat="1" applyFont="1" applyFill="1" applyBorder="1" applyAlignment="1">
      <alignment horizontal="center"/>
    </xf>
    <xf numFmtId="164" fontId="21" fillId="0" borderId="20" xfId="4" applyNumberFormat="1" applyFont="1" applyFill="1" applyBorder="1" applyAlignment="1">
      <alignment horizontal="center"/>
    </xf>
    <xf numFmtId="164" fontId="21" fillId="0" borderId="36" xfId="4" applyNumberFormat="1" applyFont="1" applyFill="1" applyBorder="1" applyAlignment="1">
      <alignment horizontal="center"/>
    </xf>
    <xf numFmtId="3" fontId="21" fillId="0" borderId="20" xfId="4" applyNumberFormat="1" applyFont="1" applyFill="1" applyBorder="1" applyAlignment="1">
      <alignment horizontal="center"/>
    </xf>
    <xf numFmtId="2" fontId="21" fillId="0" borderId="21" xfId="4" applyNumberFormat="1" applyFont="1" applyFill="1" applyBorder="1" applyAlignment="1">
      <alignment horizontal="center"/>
    </xf>
    <xf numFmtId="1" fontId="19" fillId="0" borderId="24" xfId="4" applyNumberFormat="1" applyFont="1" applyFill="1" applyBorder="1" applyAlignment="1" applyProtection="1">
      <alignment horizontal="center"/>
      <protection locked="0"/>
    </xf>
    <xf numFmtId="164" fontId="21" fillId="0" borderId="24" xfId="4" applyNumberFormat="1" applyFont="1" applyFill="1" applyBorder="1" applyAlignment="1">
      <alignment horizontal="center"/>
    </xf>
    <xf numFmtId="3" fontId="21" fillId="0" borderId="24" xfId="4" applyNumberFormat="1" applyFont="1" applyFill="1" applyBorder="1" applyAlignment="1">
      <alignment horizontal="center"/>
    </xf>
    <xf numFmtId="2" fontId="21" fillId="0" borderId="22" xfId="4" applyNumberFormat="1" applyFont="1" applyFill="1" applyBorder="1" applyAlignment="1">
      <alignment horizontal="center"/>
    </xf>
    <xf numFmtId="1" fontId="19" fillId="0" borderId="37" xfId="4" applyNumberFormat="1" applyFont="1" applyFill="1" applyBorder="1" applyAlignment="1" applyProtection="1">
      <alignment horizontal="center"/>
      <protection locked="0"/>
    </xf>
    <xf numFmtId="165" fontId="46" fillId="0" borderId="38" xfId="4" applyNumberFormat="1" applyFont="1" applyFill="1" applyBorder="1" applyAlignment="1">
      <alignment horizontal="center"/>
    </xf>
    <xf numFmtId="164" fontId="46" fillId="0" borderId="39" xfId="4" applyNumberFormat="1" applyFont="1" applyFill="1" applyBorder="1" applyAlignment="1">
      <alignment horizontal="center"/>
    </xf>
    <xf numFmtId="164" fontId="46" fillId="0" borderId="40" xfId="4" applyNumberFormat="1" applyFont="1" applyFill="1" applyBorder="1" applyAlignment="1">
      <alignment horizontal="center"/>
    </xf>
    <xf numFmtId="166" fontId="46" fillId="0" borderId="39" xfId="4" applyNumberFormat="1" applyFont="1" applyFill="1" applyBorder="1" applyAlignment="1">
      <alignment horizontal="center"/>
    </xf>
    <xf numFmtId="167" fontId="46" fillId="0" borderId="41" xfId="4" applyNumberFormat="1" applyFont="1" applyFill="1" applyBorder="1" applyAlignment="1">
      <alignment horizontal="center"/>
    </xf>
    <xf numFmtId="164" fontId="46" fillId="0" borderId="42" xfId="4" applyNumberFormat="1" applyFont="1" applyFill="1" applyBorder="1" applyAlignment="1">
      <alignment horizontal="center"/>
    </xf>
    <xf numFmtId="166" fontId="46" fillId="0" borderId="42" xfId="4" applyNumberFormat="1" applyFont="1" applyFill="1" applyBorder="1" applyAlignment="1">
      <alignment horizontal="center"/>
    </xf>
    <xf numFmtId="167" fontId="46" fillId="0" borderId="43" xfId="4" applyNumberFormat="1" applyFont="1" applyFill="1" applyBorder="1" applyAlignment="1">
      <alignment horizontal="center"/>
    </xf>
    <xf numFmtId="165" fontId="0" fillId="0" borderId="42" xfId="4" applyNumberFormat="1" applyFont="1" applyFill="1" applyBorder="1" applyAlignment="1" applyProtection="1">
      <alignment horizontal="center"/>
      <protection locked="0"/>
    </xf>
    <xf numFmtId="164" fontId="46" fillId="0" borderId="39" xfId="4" applyNumberFormat="1" applyFont="1" applyFill="1" applyBorder="1" applyAlignment="1" applyProtection="1">
      <alignment horizontal="center"/>
    </xf>
    <xf numFmtId="164" fontId="46" fillId="0" borderId="40" xfId="4" applyNumberFormat="1" applyFont="1" applyFill="1" applyBorder="1" applyAlignment="1" applyProtection="1">
      <alignment horizontal="center"/>
    </xf>
    <xf numFmtId="166" fontId="46" fillId="0" borderId="39" xfId="4" applyNumberFormat="1" applyFont="1" applyFill="1" applyBorder="1" applyAlignment="1" applyProtection="1">
      <alignment horizontal="center"/>
    </xf>
    <xf numFmtId="167" fontId="46" fillId="0" borderId="41" xfId="4" applyNumberFormat="1" applyFont="1" applyFill="1" applyBorder="1" applyAlignment="1" applyProtection="1">
      <alignment horizontal="center"/>
    </xf>
    <xf numFmtId="164" fontId="46" fillId="0" borderId="42" xfId="4" applyNumberFormat="1" applyFont="1" applyFill="1" applyBorder="1" applyAlignment="1" applyProtection="1">
      <alignment horizontal="center"/>
    </xf>
    <xf numFmtId="166" fontId="46" fillId="0" borderId="42" xfId="4" applyNumberFormat="1" applyFont="1" applyFill="1" applyBorder="1" applyAlignment="1" applyProtection="1">
      <alignment horizontal="center"/>
    </xf>
    <xf numFmtId="167" fontId="46" fillId="0" borderId="43" xfId="4" applyNumberFormat="1" applyFont="1" applyFill="1" applyBorder="1" applyAlignment="1" applyProtection="1">
      <alignment horizontal="center"/>
    </xf>
    <xf numFmtId="165" fontId="0" fillId="0" borderId="44" xfId="4" applyNumberFormat="1" applyFont="1" applyFill="1" applyBorder="1" applyAlignment="1" applyProtection="1">
      <alignment horizontal="center"/>
      <protection locked="0"/>
    </xf>
    <xf numFmtId="1" fontId="18" fillId="4" borderId="18" xfId="0" applyNumberFormat="1" applyFont="1" applyFill="1" applyBorder="1" applyAlignment="1" applyProtection="1">
      <alignment horizontal="center"/>
      <protection locked="0"/>
    </xf>
    <xf numFmtId="0" fontId="30" fillId="0" borderId="1" xfId="0" applyFont="1" applyFill="1" applyBorder="1" applyAlignment="1">
      <alignment horizontal="left" vertical="top" wrapText="1"/>
    </xf>
    <xf numFmtId="2" fontId="32" fillId="0" borderId="3" xfId="0" applyNumberFormat="1" applyFont="1" applyFill="1" applyBorder="1" applyAlignment="1" applyProtection="1">
      <alignment horizontal="center"/>
      <protection locked="0"/>
    </xf>
    <xf numFmtId="0" fontId="30" fillId="0" borderId="15" xfId="0" applyFont="1" applyFill="1" applyBorder="1" applyAlignment="1">
      <alignment horizontal="left" vertical="top" wrapText="1"/>
    </xf>
    <xf numFmtId="49" fontId="30" fillId="0" borderId="15" xfId="0" applyNumberFormat="1" applyFont="1" applyFill="1" applyBorder="1" applyAlignment="1">
      <alignment horizontal="left"/>
    </xf>
    <xf numFmtId="0" fontId="30" fillId="0" borderId="6" xfId="0" applyFont="1" applyBorder="1" applyAlignment="1">
      <alignment horizontal="left" vertical="center"/>
    </xf>
    <xf numFmtId="0" fontId="32" fillId="0" borderId="7" xfId="2" applyFont="1" applyBorder="1" applyAlignment="1">
      <alignment horizontal="center"/>
    </xf>
    <xf numFmtId="0" fontId="32" fillId="0" borderId="45" xfId="0" applyFont="1" applyFill="1" applyBorder="1" applyAlignment="1" applyProtection="1">
      <alignment horizontal="center"/>
      <protection locked="0"/>
    </xf>
    <xf numFmtId="1" fontId="32" fillId="0" borderId="45" xfId="0" applyNumberFormat="1" applyFont="1" applyFill="1" applyBorder="1" applyAlignment="1" applyProtection="1">
      <alignment horizontal="center"/>
      <protection locked="0"/>
    </xf>
    <xf numFmtId="164" fontId="32" fillId="0" borderId="45" xfId="0" applyNumberFormat="1" applyFont="1" applyFill="1" applyBorder="1" applyAlignment="1" applyProtection="1">
      <alignment horizontal="center"/>
      <protection locked="0"/>
    </xf>
    <xf numFmtId="2" fontId="32" fillId="0" borderId="45" xfId="0" applyNumberFormat="1" applyFont="1" applyFill="1" applyBorder="1" applyAlignment="1" applyProtection="1">
      <alignment horizontal="center"/>
      <protection locked="0"/>
    </xf>
    <xf numFmtId="2" fontId="32" fillId="0" borderId="46" xfId="0" applyNumberFormat="1" applyFont="1" applyFill="1" applyBorder="1" applyAlignment="1" applyProtection="1">
      <alignment horizontal="center"/>
      <protection locked="0"/>
    </xf>
    <xf numFmtId="0" fontId="32" fillId="6" borderId="2" xfId="2" applyFont="1" applyFill="1" applyBorder="1" applyAlignment="1">
      <alignment horizontal="center"/>
    </xf>
    <xf numFmtId="3" fontId="32" fillId="6" borderId="5" xfId="2" applyNumberFormat="1" applyFont="1" applyFill="1" applyBorder="1" applyAlignment="1">
      <alignment horizontal="center"/>
    </xf>
    <xf numFmtId="0" fontId="32" fillId="6" borderId="5" xfId="2" applyFont="1" applyFill="1" applyBorder="1" applyAlignment="1">
      <alignment horizontal="center"/>
    </xf>
    <xf numFmtId="0" fontId="32" fillId="6" borderId="18" xfId="2" applyFont="1" applyFill="1" applyBorder="1" applyAlignment="1">
      <alignment horizontal="center"/>
    </xf>
    <xf numFmtId="0" fontId="30" fillId="5" borderId="15" xfId="0" applyFont="1" applyFill="1" applyBorder="1" applyAlignment="1">
      <alignment horizontal="left" vertical="top"/>
    </xf>
    <xf numFmtId="0" fontId="32" fillId="5" borderId="2" xfId="0" applyFont="1" applyFill="1" applyBorder="1" applyAlignment="1" applyProtection="1">
      <alignment horizontal="center"/>
      <protection locked="0"/>
    </xf>
    <xf numFmtId="1" fontId="32" fillId="5" borderId="2" xfId="0" applyNumberFormat="1" applyFont="1" applyFill="1" applyBorder="1" applyAlignment="1" applyProtection="1">
      <alignment horizontal="center"/>
      <protection locked="0"/>
    </xf>
    <xf numFmtId="164" fontId="32" fillId="5" borderId="2" xfId="0" applyNumberFormat="1" applyFont="1" applyFill="1" applyBorder="1" applyAlignment="1" applyProtection="1">
      <alignment horizontal="center"/>
      <protection locked="0"/>
    </xf>
    <xf numFmtId="2" fontId="32" fillId="5" borderId="2" xfId="0" applyNumberFormat="1" applyFont="1" applyFill="1" applyBorder="1" applyAlignment="1" applyProtection="1">
      <alignment horizontal="center"/>
      <protection locked="0"/>
    </xf>
    <xf numFmtId="2" fontId="32" fillId="5" borderId="3" xfId="0" applyNumberFormat="1" applyFont="1" applyFill="1" applyBorder="1" applyAlignment="1" applyProtection="1">
      <alignment horizontal="center"/>
      <protection locked="0"/>
    </xf>
    <xf numFmtId="0" fontId="30" fillId="5" borderId="15" xfId="0" applyFont="1" applyFill="1" applyBorder="1" applyAlignment="1">
      <alignment horizontal="left" vertical="top" wrapText="1"/>
    </xf>
    <xf numFmtId="49" fontId="30" fillId="5" borderId="15" xfId="0" applyNumberFormat="1" applyFont="1" applyFill="1" applyBorder="1" applyAlignment="1">
      <alignment horizontal="left"/>
    </xf>
    <xf numFmtId="0" fontId="30" fillId="5" borderId="5" xfId="0" applyFont="1" applyFill="1" applyBorder="1" applyAlignment="1">
      <alignment horizontal="left" vertical="top" wrapText="1"/>
    </xf>
    <xf numFmtId="0" fontId="30" fillId="5" borderId="5" xfId="0" applyFont="1" applyFill="1" applyBorder="1" applyAlignment="1">
      <alignment horizontal="left" vertical="top"/>
    </xf>
    <xf numFmtId="0" fontId="32" fillId="5" borderId="18" xfId="2" applyFont="1" applyFill="1" applyBorder="1" applyAlignment="1">
      <alignment horizontal="center"/>
    </xf>
    <xf numFmtId="49" fontId="30" fillId="5" borderId="5" xfId="0" applyNumberFormat="1" applyFont="1" applyFill="1" applyBorder="1" applyAlignment="1">
      <alignment horizontal="left"/>
    </xf>
    <xf numFmtId="164" fontId="45" fillId="0" borderId="0" xfId="3" applyNumberFormat="1" applyFont="1" applyAlignment="1">
      <alignment horizontal="center"/>
    </xf>
    <xf numFmtId="2" fontId="34" fillId="0" borderId="0" xfId="3" applyNumberFormat="1" applyFont="1" applyAlignment="1">
      <alignment horizontal="center"/>
    </xf>
    <xf numFmtId="2" fontId="47" fillId="0" borderId="0" xfId="3" applyNumberFormat="1" applyFont="1" applyAlignment="1">
      <alignment horizontal="center"/>
    </xf>
    <xf numFmtId="164" fontId="23" fillId="0" borderId="5" xfId="0" applyNumberFormat="1" applyFont="1" applyFill="1" applyBorder="1" applyAlignment="1" applyProtection="1">
      <alignment horizontal="center"/>
      <protection locked="0"/>
    </xf>
    <xf numFmtId="2" fontId="48" fillId="0" borderId="5" xfId="3" applyNumberFormat="1" applyFont="1" applyFill="1" applyBorder="1" applyAlignment="1">
      <alignment horizontal="center"/>
    </xf>
    <xf numFmtId="164" fontId="47" fillId="0" borderId="5" xfId="1" applyNumberFormat="1" applyFont="1" applyFill="1" applyBorder="1" applyAlignment="1">
      <alignment horizontal="center"/>
    </xf>
    <xf numFmtId="164" fontId="23" fillId="0" borderId="5" xfId="0" applyNumberFormat="1" applyFont="1" applyBorder="1" applyAlignment="1">
      <alignment horizontal="center"/>
    </xf>
    <xf numFmtId="0" fontId="49" fillId="0" borderId="0" xfId="3" applyFont="1"/>
    <xf numFmtId="164" fontId="23" fillId="0" borderId="5" xfId="0" applyNumberFormat="1" applyFont="1" applyFill="1" applyBorder="1" applyAlignment="1">
      <alignment horizontal="center"/>
    </xf>
    <xf numFmtId="164" fontId="23" fillId="0" borderId="0" xfId="3" applyNumberFormat="1" applyFont="1" applyAlignment="1">
      <alignment horizontal="center"/>
    </xf>
    <xf numFmtId="0" fontId="30" fillId="0" borderId="1" xfId="0" applyFont="1" applyFill="1" applyBorder="1" applyAlignment="1">
      <alignment horizontal="left" vertical="top"/>
    </xf>
    <xf numFmtId="164" fontId="34" fillId="0" borderId="0" xfId="3" applyNumberFormat="1" applyFont="1" applyAlignment="1">
      <alignment horizontal="center"/>
    </xf>
    <xf numFmtId="0" fontId="32" fillId="5" borderId="47" xfId="2" applyFont="1" applyFill="1" applyBorder="1" applyAlignment="1">
      <alignment horizontal="center"/>
    </xf>
    <xf numFmtId="49" fontId="30" fillId="5" borderId="6" xfId="0" applyNumberFormat="1" applyFont="1" applyFill="1" applyBorder="1" applyAlignment="1">
      <alignment horizontal="left"/>
    </xf>
    <xf numFmtId="0" fontId="32" fillId="5" borderId="7" xfId="2" applyFont="1" applyFill="1" applyBorder="1" applyAlignment="1">
      <alignment horizontal="center"/>
    </xf>
    <xf numFmtId="0" fontId="32" fillId="5" borderId="45" xfId="0" applyFont="1" applyFill="1" applyBorder="1" applyAlignment="1" applyProtection="1">
      <alignment horizontal="center"/>
      <protection locked="0"/>
    </xf>
    <xf numFmtId="1" fontId="32" fillId="5" borderId="45" xfId="0" applyNumberFormat="1" applyFont="1" applyFill="1" applyBorder="1" applyAlignment="1" applyProtection="1">
      <alignment horizontal="center"/>
      <protection locked="0"/>
    </xf>
    <xf numFmtId="164" fontId="32" fillId="5" borderId="45" xfId="0" applyNumberFormat="1" applyFont="1" applyFill="1" applyBorder="1" applyAlignment="1" applyProtection="1">
      <alignment horizontal="center"/>
      <protection locked="0"/>
    </xf>
    <xf numFmtId="2" fontId="32" fillId="5" borderId="45" xfId="0" applyNumberFormat="1" applyFont="1" applyFill="1" applyBorder="1" applyAlignment="1" applyProtection="1">
      <alignment horizontal="center"/>
      <protection locked="0"/>
    </xf>
    <xf numFmtId="2" fontId="32" fillId="5" borderId="46" xfId="0" applyNumberFormat="1" applyFont="1" applyFill="1" applyBorder="1" applyAlignment="1" applyProtection="1">
      <alignment horizontal="center"/>
      <protection locked="0"/>
    </xf>
    <xf numFmtId="0" fontId="30" fillId="5" borderId="6" xfId="0" applyFont="1" applyFill="1" applyBorder="1" applyAlignment="1">
      <alignment horizontal="left" vertical="center"/>
    </xf>
  </cellXfs>
  <cellStyles count="7">
    <cellStyle name="Excel Built-in Normal" xfId="4"/>
    <cellStyle name="Normal" xfId="0" builtinId="0"/>
    <cellStyle name="Normal_05-Ziarno -MAŁOPOLSKIE-PODKARPACKIE...- graf" xfId="3"/>
    <cellStyle name="Normal_2007-Kiszonka-PL-PLONY-LUB-WLKP-KUJ-POM-LDZ-średnie-wykres" xfId="2"/>
    <cellStyle name="Normalny 2" xfId="5"/>
    <cellStyle name="Normalny_Arkusz1" xfId="6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strRef>
          <c:f>'11-ISO-ZIARNO-Grafik-LUB.-WLKP.'!$A$36</c:f>
          <c:strCache>
            <c:ptCount val="1"/>
            <c:pt idx="0">
              <c:v>Plony ziarna kukurydzy - LUBUSKIE, WIELKOPOLSKIE, - 2011</c:v>
            </c:pt>
          </c:strCache>
        </c:strRef>
      </c:tx>
      <c:layout>
        <c:manualLayout>
          <c:xMode val="edge"/>
          <c:yMode val="edge"/>
          <c:x val="0.34517783608514241"/>
          <c:y val="8.250838378645824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title>
    <c:plotArea>
      <c:layout>
        <c:manualLayout>
          <c:layoutTarget val="inner"/>
          <c:xMode val="edge"/>
          <c:yMode val="edge"/>
          <c:x val="3.248732574919002E-2"/>
          <c:y val="9.9010060543750028E-2"/>
          <c:w val="0.93807153100785767"/>
          <c:h val="0.76897813688979222"/>
        </c:manualLayout>
      </c:layout>
      <c:barChart>
        <c:barDir val="col"/>
        <c:grouping val="clustered"/>
        <c:ser>
          <c:idx val="1"/>
          <c:order val="0"/>
          <c:tx>
            <c:strRef>
              <c:f>'11-ISO-ZIARNO-Grafik-LUB.-WLKP.'!$E$39</c:f>
              <c:strCache>
                <c:ptCount val="1"/>
                <c:pt idx="0">
                  <c:v> Plon w t/ha 15%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Val val="1"/>
          </c:dLbls>
          <c:cat>
            <c:strRef>
              <c:f>'11-ISO-ZIARNO-Grafik-LUB.-WLKP.'!$A$40:$A$52</c:f>
              <c:strCache>
                <c:ptCount val="13"/>
                <c:pt idx="0">
                  <c:v>P8000</c:v>
                </c:pt>
                <c:pt idx="1">
                  <c:v>P8400</c:v>
                </c:pt>
                <c:pt idx="2">
                  <c:v>P8100</c:v>
                </c:pt>
                <c:pt idx="3">
                  <c:v>PR39D23</c:v>
                </c:pt>
                <c:pt idx="4">
                  <c:v>PR39F58</c:v>
                </c:pt>
                <c:pt idx="5">
                  <c:v>PR39T83</c:v>
                </c:pt>
                <c:pt idx="6">
                  <c:v>PR38N86</c:v>
                </c:pt>
                <c:pt idx="7">
                  <c:v>PR38A79</c:v>
                </c:pt>
                <c:pt idx="8">
                  <c:v>CLARICA</c:v>
                </c:pt>
                <c:pt idx="9">
                  <c:v>P9025</c:v>
                </c:pt>
                <c:pt idx="10">
                  <c:v>P9000</c:v>
                </c:pt>
                <c:pt idx="11">
                  <c:v>P9400</c:v>
                </c:pt>
                <c:pt idx="12">
                  <c:v>PR38A24</c:v>
                </c:pt>
              </c:strCache>
            </c:strRef>
          </c:cat>
          <c:val>
            <c:numRef>
              <c:f>'11-ISO-ZIARNO-Grafik-LUB.-WLKP.'!$E$40:$E$52</c:f>
              <c:numCache>
                <c:formatCode>0.00</c:formatCode>
                <c:ptCount val="13"/>
                <c:pt idx="0">
                  <c:v>10.611499999999998</c:v>
                </c:pt>
                <c:pt idx="1">
                  <c:v>11.070909090909089</c:v>
                </c:pt>
                <c:pt idx="2">
                  <c:v>10.337999999999999</c:v>
                </c:pt>
                <c:pt idx="3">
                  <c:v>11.042999999999999</c:v>
                </c:pt>
                <c:pt idx="4">
                  <c:v>10.852857142857141</c:v>
                </c:pt>
                <c:pt idx="5">
                  <c:v>10.512222222222221</c:v>
                </c:pt>
                <c:pt idx="6">
                  <c:v>11.55</c:v>
                </c:pt>
                <c:pt idx="7">
                  <c:v>11.335000000000001</c:v>
                </c:pt>
                <c:pt idx="8">
                  <c:v>10.598947368421051</c:v>
                </c:pt>
                <c:pt idx="9">
                  <c:v>10.914285714285713</c:v>
                </c:pt>
                <c:pt idx="10">
                  <c:v>11.128333333333332</c:v>
                </c:pt>
                <c:pt idx="11">
                  <c:v>11.242999999999999</c:v>
                </c:pt>
                <c:pt idx="12">
                  <c:v>11.646666666666668</c:v>
                </c:pt>
              </c:numCache>
            </c:numRef>
          </c:val>
        </c:ser>
        <c:gapWidth val="70"/>
        <c:axId val="101325440"/>
        <c:axId val="101351808"/>
      </c:barChart>
      <c:lineChart>
        <c:grouping val="standard"/>
        <c:ser>
          <c:idx val="0"/>
          <c:order val="1"/>
          <c:tx>
            <c:strRef>
              <c:f>'11-ISO-ZIARNO-Grafik-LUB.-WLKP.'!$F$39</c:f>
              <c:strCache>
                <c:ptCount val="1"/>
                <c:pt idx="0">
                  <c:v>% wilgotności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2"/>
            <c:spPr>
              <a:solidFill>
                <a:srgbClr val="00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dLbls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just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t"/>
            <c:showVal val="1"/>
          </c:dLbls>
          <c:cat>
            <c:strRef>
              <c:f>'11-ISO-ZIARNO-Grafik-LUB.-WLKP.'!$A$40:$A$52</c:f>
              <c:strCache>
                <c:ptCount val="13"/>
                <c:pt idx="0">
                  <c:v>P8000</c:v>
                </c:pt>
                <c:pt idx="1">
                  <c:v>P8400</c:v>
                </c:pt>
                <c:pt idx="2">
                  <c:v>P8100</c:v>
                </c:pt>
                <c:pt idx="3">
                  <c:v>PR39D23</c:v>
                </c:pt>
                <c:pt idx="4">
                  <c:v>PR39F58</c:v>
                </c:pt>
                <c:pt idx="5">
                  <c:v>PR39T83</c:v>
                </c:pt>
                <c:pt idx="6">
                  <c:v>PR38N86</c:v>
                </c:pt>
                <c:pt idx="7">
                  <c:v>PR38A79</c:v>
                </c:pt>
                <c:pt idx="8">
                  <c:v>CLARICA</c:v>
                </c:pt>
                <c:pt idx="9">
                  <c:v>P9025</c:v>
                </c:pt>
                <c:pt idx="10">
                  <c:v>P9000</c:v>
                </c:pt>
                <c:pt idx="11">
                  <c:v>P9400</c:v>
                </c:pt>
                <c:pt idx="12">
                  <c:v>PR38A24</c:v>
                </c:pt>
              </c:strCache>
            </c:strRef>
          </c:cat>
          <c:val>
            <c:numRef>
              <c:f>'11-ISO-ZIARNO-Grafik-LUB.-WLKP.'!$F$40:$F$52</c:f>
              <c:numCache>
                <c:formatCode>0.0</c:formatCode>
                <c:ptCount val="13"/>
                <c:pt idx="0">
                  <c:v>28.440000000000005</c:v>
                </c:pt>
                <c:pt idx="1">
                  <c:v>25.799999999999997</c:v>
                </c:pt>
                <c:pt idx="2">
                  <c:v>30.733333333333338</c:v>
                </c:pt>
                <c:pt idx="3">
                  <c:v>30.639999999999997</c:v>
                </c:pt>
                <c:pt idx="4">
                  <c:v>30.490476190476187</c:v>
                </c:pt>
                <c:pt idx="5">
                  <c:v>29.13333333333334</c:v>
                </c:pt>
                <c:pt idx="6">
                  <c:v>29.57</c:v>
                </c:pt>
                <c:pt idx="7">
                  <c:v>29.359999999999996</c:v>
                </c:pt>
                <c:pt idx="8">
                  <c:v>28.91736842105264</c:v>
                </c:pt>
                <c:pt idx="9">
                  <c:v>28.29</c:v>
                </c:pt>
                <c:pt idx="10">
                  <c:v>29.172499999999999</c:v>
                </c:pt>
                <c:pt idx="11">
                  <c:v>30.796999999999997</c:v>
                </c:pt>
                <c:pt idx="12">
                  <c:v>31.441111111111113</c:v>
                </c:pt>
              </c:numCache>
            </c:numRef>
          </c:val>
        </c:ser>
        <c:marker val="1"/>
        <c:axId val="101353344"/>
        <c:axId val="101371904"/>
      </c:lineChart>
      <c:catAx>
        <c:axId val="1013254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351808"/>
        <c:crosses val="autoZero"/>
        <c:lblAlgn val="ctr"/>
        <c:lblOffset val="100"/>
        <c:tickLblSkip val="1"/>
        <c:tickMarkSkip val="1"/>
      </c:catAx>
      <c:valAx>
        <c:axId val="101351808"/>
        <c:scaling>
          <c:orientation val="minMax"/>
          <c:max val="12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325440"/>
        <c:crosses val="autoZero"/>
        <c:crossBetween val="between"/>
        <c:majorUnit val="0.5"/>
        <c:minorUnit val="0.1"/>
      </c:valAx>
      <c:catAx>
        <c:axId val="101353344"/>
        <c:scaling>
          <c:orientation val="minMax"/>
        </c:scaling>
        <c:delete val="1"/>
        <c:axPos val="b"/>
        <c:title>
          <c:tx>
            <c:strRef>
              <c:f>'11-ISO-ZIARNO-Grafik-LUB.-WLKP.'!$A$37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0.50761446483109152"/>
              <c:y val="2.6402682811666602E-2"/>
            </c:manualLayout>
          </c:layout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pl-PL"/>
            </a:p>
          </c:txPr>
        </c:title>
        <c:numFmt formatCode="General" sourceLinked="1"/>
        <c:tickLblPos val="none"/>
        <c:crossAx val="101371904"/>
        <c:crossesAt val="85"/>
        <c:lblAlgn val="ctr"/>
        <c:lblOffset val="100"/>
      </c:catAx>
      <c:valAx>
        <c:axId val="101371904"/>
        <c:scaling>
          <c:orientation val="minMax"/>
          <c:max val="32"/>
          <c:min val="25"/>
        </c:scaling>
        <c:axPos val="r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353344"/>
        <c:crosses val="max"/>
        <c:crossBetween val="between"/>
        <c:majorUnit val="1"/>
        <c:minorUnit val="0.1"/>
      </c:valAx>
      <c:spPr>
        <a:gradFill rotWithShape="0">
          <a:gsLst>
            <a:gs pos="0">
              <a:srgbClr val="FFFF99"/>
            </a:gs>
            <a:gs pos="100000">
              <a:srgbClr val="FFFF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327063625243591E-2"/>
          <c:y val="4.4554503150874274E-2"/>
          <c:w val="0.82335066195603057"/>
          <c:h val="4.2904359568957974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0.98425196850393659" l="0.74803149606299424" r="0.74803149606299424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strRef>
          <c:f>'11-ISO-ZIARNO-Grafik-KUJ-ŁDZ-MA'!$A$36</c:f>
          <c:strCache>
            <c:ptCount val="1"/>
            <c:pt idx="0">
              <c:v>Plony ziarna kukurydzy - KUJ.-POM, ŁÓDZKIE, MAZOWIECKIE - 2011</c:v>
            </c:pt>
          </c:strCache>
        </c:strRef>
      </c:tx>
      <c:layout>
        <c:manualLayout>
          <c:xMode val="edge"/>
          <c:yMode val="edge"/>
          <c:x val="0.34517783608514241"/>
          <c:y val="8.250838378645824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title>
    <c:plotArea>
      <c:layout>
        <c:manualLayout>
          <c:layoutTarget val="inner"/>
          <c:xMode val="edge"/>
          <c:yMode val="edge"/>
          <c:x val="3.248732574919002E-2"/>
          <c:y val="9.9010060543750028E-2"/>
          <c:w val="0.93807153100785767"/>
          <c:h val="0.76897813688979222"/>
        </c:manualLayout>
      </c:layout>
      <c:barChart>
        <c:barDir val="col"/>
        <c:grouping val="clustered"/>
        <c:ser>
          <c:idx val="1"/>
          <c:order val="0"/>
          <c:tx>
            <c:strRef>
              <c:f>'11-ISO-ZIARNO-Grafik-KUJ-ŁDZ-MA'!$E$39</c:f>
              <c:strCache>
                <c:ptCount val="1"/>
                <c:pt idx="0">
                  <c:v> Plon w t/ha 15%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Val val="1"/>
          </c:dLbls>
          <c:cat>
            <c:strRef>
              <c:f>'11-ISO-ZIARNO-Grafik-KUJ-ŁDZ-MA'!$A$40:$A$56</c:f>
              <c:strCache>
                <c:ptCount val="17"/>
                <c:pt idx="0">
                  <c:v>PR39V43</c:v>
                </c:pt>
                <c:pt idx="1">
                  <c:v>PR39K13</c:v>
                </c:pt>
                <c:pt idx="2">
                  <c:v>PR39N39</c:v>
                </c:pt>
                <c:pt idx="3">
                  <c:v>PR39G12</c:v>
                </c:pt>
                <c:pt idx="4">
                  <c:v>P8000</c:v>
                </c:pt>
                <c:pt idx="5">
                  <c:v>P8400</c:v>
                </c:pt>
                <c:pt idx="6">
                  <c:v>P8100</c:v>
                </c:pt>
                <c:pt idx="7">
                  <c:v>PR39D23</c:v>
                </c:pt>
                <c:pt idx="8">
                  <c:v>PR39F58</c:v>
                </c:pt>
                <c:pt idx="9">
                  <c:v>PR39T83</c:v>
                </c:pt>
                <c:pt idx="10">
                  <c:v>PR38N86</c:v>
                </c:pt>
                <c:pt idx="11">
                  <c:v>PR38A79</c:v>
                </c:pt>
                <c:pt idx="12">
                  <c:v>CLARICA</c:v>
                </c:pt>
                <c:pt idx="13">
                  <c:v>P9025</c:v>
                </c:pt>
                <c:pt idx="14">
                  <c:v>PR38H20</c:v>
                </c:pt>
                <c:pt idx="15">
                  <c:v>P9000</c:v>
                </c:pt>
                <c:pt idx="16">
                  <c:v>P9400</c:v>
                </c:pt>
              </c:strCache>
            </c:strRef>
          </c:cat>
          <c:val>
            <c:numRef>
              <c:f>'11-ISO-ZIARNO-Grafik-KUJ-ŁDZ-MA'!$E$40:$E$56</c:f>
              <c:numCache>
                <c:formatCode>0.00</c:formatCode>
                <c:ptCount val="17"/>
                <c:pt idx="0">
                  <c:v>8.7487499999999994</c:v>
                </c:pt>
                <c:pt idx="1">
                  <c:v>9.4550000000000018</c:v>
                </c:pt>
                <c:pt idx="2">
                  <c:v>9.4599999999999991</c:v>
                </c:pt>
                <c:pt idx="3">
                  <c:v>10.443333333333333</c:v>
                </c:pt>
                <c:pt idx="4">
                  <c:v>10.687777777777777</c:v>
                </c:pt>
                <c:pt idx="5">
                  <c:v>10.924444444444443</c:v>
                </c:pt>
                <c:pt idx="6">
                  <c:v>10.671428571428573</c:v>
                </c:pt>
                <c:pt idx="7">
                  <c:v>11.217894736842107</c:v>
                </c:pt>
                <c:pt idx="8">
                  <c:v>10.574444444444445</c:v>
                </c:pt>
                <c:pt idx="9">
                  <c:v>10.782500000000001</c:v>
                </c:pt>
                <c:pt idx="10">
                  <c:v>11.456470588235293</c:v>
                </c:pt>
                <c:pt idx="11">
                  <c:v>11.094666666666665</c:v>
                </c:pt>
                <c:pt idx="12">
                  <c:v>10.380833333333333</c:v>
                </c:pt>
                <c:pt idx="13">
                  <c:v>11.2675</c:v>
                </c:pt>
                <c:pt idx="14">
                  <c:v>10.653333333333334</c:v>
                </c:pt>
                <c:pt idx="15">
                  <c:v>11.729999999999999</c:v>
                </c:pt>
                <c:pt idx="16">
                  <c:v>11.606666666666667</c:v>
                </c:pt>
              </c:numCache>
            </c:numRef>
          </c:val>
        </c:ser>
        <c:gapWidth val="70"/>
        <c:axId val="106459136"/>
        <c:axId val="106460672"/>
      </c:barChart>
      <c:lineChart>
        <c:grouping val="standard"/>
        <c:ser>
          <c:idx val="0"/>
          <c:order val="1"/>
          <c:tx>
            <c:strRef>
              <c:f>'11-ISO-ZIARNO-Grafik-KUJ-ŁDZ-MA'!$F$39</c:f>
              <c:strCache>
                <c:ptCount val="1"/>
                <c:pt idx="0">
                  <c:v>% wilgotności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2"/>
            <c:spPr>
              <a:solidFill>
                <a:srgbClr val="00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3.2309875559225758E-2"/>
                  <c:y val="4.144776010181697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8045483712429514E-2"/>
                  <c:y val="4.1447760101817062E-2"/>
                </c:manualLayout>
              </c:layout>
              <c:dLblPos val="r"/>
              <c:showVal val="1"/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just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t"/>
            <c:showVal val="1"/>
          </c:dLbls>
          <c:cat>
            <c:strRef>
              <c:f>'11-ISO-ZIARNO-Grafik-KUJ-ŁDZ-MA'!$A$40:$A$52</c:f>
              <c:strCache>
                <c:ptCount val="13"/>
                <c:pt idx="0">
                  <c:v>PR39V43</c:v>
                </c:pt>
                <c:pt idx="1">
                  <c:v>PR39K13</c:v>
                </c:pt>
                <c:pt idx="2">
                  <c:v>PR39N39</c:v>
                </c:pt>
                <c:pt idx="3">
                  <c:v>PR39G12</c:v>
                </c:pt>
                <c:pt idx="4">
                  <c:v>P8000</c:v>
                </c:pt>
                <c:pt idx="5">
                  <c:v>P8400</c:v>
                </c:pt>
                <c:pt idx="6">
                  <c:v>P8100</c:v>
                </c:pt>
                <c:pt idx="7">
                  <c:v>PR39D23</c:v>
                </c:pt>
                <c:pt idx="8">
                  <c:v>PR39F58</c:v>
                </c:pt>
                <c:pt idx="9">
                  <c:v>PR39T83</c:v>
                </c:pt>
                <c:pt idx="10">
                  <c:v>PR38N86</c:v>
                </c:pt>
                <c:pt idx="11">
                  <c:v>PR38A79</c:v>
                </c:pt>
                <c:pt idx="12">
                  <c:v>CLARICA</c:v>
                </c:pt>
              </c:strCache>
            </c:strRef>
          </c:cat>
          <c:val>
            <c:numRef>
              <c:f>'11-ISO-ZIARNO-Grafik-KUJ-ŁDZ-MA'!$F$40:$F$56</c:f>
              <c:numCache>
                <c:formatCode>0.0</c:formatCode>
                <c:ptCount val="17"/>
                <c:pt idx="0">
                  <c:v>23.953749999999996</c:v>
                </c:pt>
                <c:pt idx="1">
                  <c:v>26.675000000000001</c:v>
                </c:pt>
                <c:pt idx="2">
                  <c:v>26.214285714285715</c:v>
                </c:pt>
                <c:pt idx="3">
                  <c:v>26.666666666666668</c:v>
                </c:pt>
                <c:pt idx="4">
                  <c:v>27.792222222222218</c:v>
                </c:pt>
                <c:pt idx="5">
                  <c:v>26.088888888888889</c:v>
                </c:pt>
                <c:pt idx="6">
                  <c:v>30.792857142857148</c:v>
                </c:pt>
                <c:pt idx="7">
                  <c:v>31.545263157894745</c:v>
                </c:pt>
                <c:pt idx="8">
                  <c:v>31.283333333333335</c:v>
                </c:pt>
                <c:pt idx="9">
                  <c:v>28.875000000000004</c:v>
                </c:pt>
                <c:pt idx="10">
                  <c:v>31.105882352941173</c:v>
                </c:pt>
                <c:pt idx="11">
                  <c:v>30.290666666666667</c:v>
                </c:pt>
                <c:pt idx="12">
                  <c:v>28.491666666666664</c:v>
                </c:pt>
                <c:pt idx="13">
                  <c:v>28.799999999999997</c:v>
                </c:pt>
                <c:pt idx="14">
                  <c:v>32.199999999999996</c:v>
                </c:pt>
                <c:pt idx="15">
                  <c:v>29.275000000000002</c:v>
                </c:pt>
                <c:pt idx="16">
                  <c:v>33.300000000000004</c:v>
                </c:pt>
              </c:numCache>
            </c:numRef>
          </c:val>
        </c:ser>
        <c:marker val="1"/>
        <c:axId val="106462208"/>
        <c:axId val="106476672"/>
      </c:lineChart>
      <c:catAx>
        <c:axId val="1064591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6460672"/>
        <c:crosses val="autoZero"/>
        <c:lblAlgn val="ctr"/>
        <c:lblOffset val="100"/>
        <c:tickLblSkip val="1"/>
        <c:tickMarkSkip val="1"/>
      </c:catAx>
      <c:valAx>
        <c:axId val="106460672"/>
        <c:scaling>
          <c:orientation val="minMax"/>
          <c:max val="12"/>
          <c:min val="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6459136"/>
        <c:crosses val="autoZero"/>
        <c:crossBetween val="between"/>
        <c:majorUnit val="1"/>
        <c:minorUnit val="0.1"/>
      </c:valAx>
      <c:catAx>
        <c:axId val="106462208"/>
        <c:scaling>
          <c:orientation val="minMax"/>
        </c:scaling>
        <c:delete val="1"/>
        <c:axPos val="b"/>
        <c:title>
          <c:tx>
            <c:strRef>
              <c:f>'11-ISO-ZIARNO-Grafik-KUJ-ŁDZ-MA'!$A$37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0.50761446483109152"/>
              <c:y val="2.6402682811666602E-2"/>
            </c:manualLayout>
          </c:layout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pl-PL"/>
            </a:p>
          </c:txPr>
        </c:title>
        <c:numFmt formatCode="General" sourceLinked="1"/>
        <c:tickLblPos val="none"/>
        <c:crossAx val="106476672"/>
        <c:crossesAt val="85"/>
        <c:lblAlgn val="ctr"/>
        <c:lblOffset val="100"/>
      </c:catAx>
      <c:valAx>
        <c:axId val="106476672"/>
        <c:scaling>
          <c:orientation val="minMax"/>
          <c:max val="34"/>
          <c:min val="23"/>
        </c:scaling>
        <c:axPos val="r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6462208"/>
        <c:crosses val="max"/>
        <c:crossBetween val="between"/>
        <c:majorUnit val="1"/>
        <c:minorUnit val="0.1"/>
      </c:valAx>
      <c:spPr>
        <a:gradFill rotWithShape="0">
          <a:gsLst>
            <a:gs pos="0">
              <a:srgbClr val="FFFF99"/>
            </a:gs>
            <a:gs pos="100000">
              <a:srgbClr val="FFFF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327063625243591E-2"/>
          <c:y val="4.4554503150874274E-2"/>
          <c:w val="0.82335066195603057"/>
          <c:h val="4.2904359568957974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0.98425196850393659" l="0.74803149606299424" r="0.74803149606299424" t="0.98425196850393659" header="0.51181102362204722" footer="0.5118110236220472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strRef>
          <c:f>'11-ISO-ZIARNO-Grafik-PL-ŚRODK.'!$A$36</c:f>
          <c:strCache>
            <c:ptCount val="1"/>
            <c:pt idx="0">
              <c:v>Plony ziarna kukurydzy - LUBUSKIE-WIELKOPOLSKIE-KUJ.POMORSKIE-ŁÓDZKIE-MAZOWIECKIE - 2011</c:v>
            </c:pt>
          </c:strCache>
        </c:strRef>
      </c:tx>
      <c:layout>
        <c:manualLayout>
          <c:xMode val="edge"/>
          <c:yMode val="edge"/>
          <c:x val="0.11938886899709895"/>
          <c:y val="1.0585841588563894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title>
    <c:plotArea>
      <c:layout>
        <c:manualLayout>
          <c:layoutTarget val="inner"/>
          <c:xMode val="edge"/>
          <c:yMode val="edge"/>
          <c:x val="3.175673580838935E-2"/>
          <c:y val="0.10368016762601277"/>
          <c:w val="0.93807153100785767"/>
          <c:h val="0.76897813688979044"/>
        </c:manualLayout>
      </c:layout>
      <c:barChart>
        <c:barDir val="col"/>
        <c:grouping val="clustered"/>
        <c:ser>
          <c:idx val="1"/>
          <c:order val="0"/>
          <c:tx>
            <c:strRef>
              <c:f>'11-ISO-ZIARNO-Grafik-PL-ŚRODK.'!$E$39</c:f>
              <c:strCache>
                <c:ptCount val="1"/>
                <c:pt idx="0">
                  <c:v> Plon w t/ha 15%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Val val="1"/>
          </c:dLbls>
          <c:cat>
            <c:strRef>
              <c:f>'11-ISO-ZIARNO-Grafik-PL-ŚRODK.'!$A$40:$A$57</c:f>
              <c:strCache>
                <c:ptCount val="18"/>
                <c:pt idx="0">
                  <c:v>PR39V43</c:v>
                </c:pt>
                <c:pt idx="1">
                  <c:v>PR39K13</c:v>
                </c:pt>
                <c:pt idx="2">
                  <c:v>PR39N39</c:v>
                </c:pt>
                <c:pt idx="3">
                  <c:v>P8000</c:v>
                </c:pt>
                <c:pt idx="4">
                  <c:v>P8400</c:v>
                </c:pt>
                <c:pt idx="5">
                  <c:v>P8100</c:v>
                </c:pt>
                <c:pt idx="6">
                  <c:v>PR39T13</c:v>
                </c:pt>
                <c:pt idx="7">
                  <c:v>PR39D23</c:v>
                </c:pt>
                <c:pt idx="8">
                  <c:v>PR39F58</c:v>
                </c:pt>
                <c:pt idx="9">
                  <c:v>PR39T83</c:v>
                </c:pt>
                <c:pt idx="10">
                  <c:v>PR38N86</c:v>
                </c:pt>
                <c:pt idx="11">
                  <c:v>PR38A79</c:v>
                </c:pt>
                <c:pt idx="12">
                  <c:v>CLARICA</c:v>
                </c:pt>
                <c:pt idx="13">
                  <c:v>P9025</c:v>
                </c:pt>
                <c:pt idx="14">
                  <c:v>PR38H20</c:v>
                </c:pt>
                <c:pt idx="15">
                  <c:v>P9000</c:v>
                </c:pt>
                <c:pt idx="16">
                  <c:v>P9400</c:v>
                </c:pt>
                <c:pt idx="17">
                  <c:v>PR38A24</c:v>
                </c:pt>
              </c:strCache>
            </c:strRef>
          </c:cat>
          <c:val>
            <c:numRef>
              <c:f>'11-ISO-ZIARNO-Grafik-PL-ŚRODK.'!$E$40:$E$57</c:f>
              <c:numCache>
                <c:formatCode>0.00</c:formatCode>
                <c:ptCount val="18"/>
                <c:pt idx="0">
                  <c:v>8.8629999999999995</c:v>
                </c:pt>
                <c:pt idx="1">
                  <c:v>9.4550000000000018</c:v>
                </c:pt>
                <c:pt idx="2">
                  <c:v>9.4599999999999991</c:v>
                </c:pt>
                <c:pt idx="3">
                  <c:v>10.606486486486489</c:v>
                </c:pt>
                <c:pt idx="4">
                  <c:v>11.004999999999999</c:v>
                </c:pt>
                <c:pt idx="5">
                  <c:v>10.498965517241379</c:v>
                </c:pt>
                <c:pt idx="6">
                  <c:v>9.5124999999999993</c:v>
                </c:pt>
                <c:pt idx="7">
                  <c:v>11.097105263157893</c:v>
                </c:pt>
                <c:pt idx="8">
                  <c:v>10.71473684210526</c:v>
                </c:pt>
                <c:pt idx="9">
                  <c:v>10.595384615384615</c:v>
                </c:pt>
                <c:pt idx="10">
                  <c:v>11.462777777777781</c:v>
                </c:pt>
                <c:pt idx="11">
                  <c:v>11.202058823529413</c:v>
                </c:pt>
                <c:pt idx="12">
                  <c:v>10.432333333333334</c:v>
                </c:pt>
                <c:pt idx="13">
                  <c:v>10.992777777777777</c:v>
                </c:pt>
                <c:pt idx="14">
                  <c:v>11.4275</c:v>
                </c:pt>
                <c:pt idx="15">
                  <c:v>11.271999999999998</c:v>
                </c:pt>
                <c:pt idx="16">
                  <c:v>11.194166666666668</c:v>
                </c:pt>
                <c:pt idx="17">
                  <c:v>11.397777777777778</c:v>
                </c:pt>
              </c:numCache>
            </c:numRef>
          </c:val>
        </c:ser>
        <c:gapWidth val="70"/>
        <c:axId val="107333504"/>
        <c:axId val="107335040"/>
      </c:barChart>
      <c:lineChart>
        <c:grouping val="standard"/>
        <c:ser>
          <c:idx val="0"/>
          <c:order val="1"/>
          <c:tx>
            <c:strRef>
              <c:f>'11-ISO-ZIARNO-Grafik-PL-ŚRODK.'!$F$39</c:f>
              <c:strCache>
                <c:ptCount val="1"/>
                <c:pt idx="0">
                  <c:v>% wilgotności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2"/>
            <c:spPr>
              <a:solidFill>
                <a:srgbClr val="00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3.0888411610293685E-2"/>
                  <c:y val="4.3782845177975767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8045483712429563E-2"/>
                  <c:y val="4.611793025413449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3.3731339508157814E-2"/>
                  <c:y val="4.3782845177975767E-2"/>
                </c:manualLayout>
              </c:layout>
              <c:dLblPos val="r"/>
              <c:showVal val="1"/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just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t"/>
            <c:showVal val="1"/>
          </c:dLbls>
          <c:cat>
            <c:strRef>
              <c:f>'11-ISO-ZIARNO-Grafik-PL-ŚRODK.'!$A$40:$A$52</c:f>
              <c:strCache>
                <c:ptCount val="13"/>
                <c:pt idx="0">
                  <c:v>PR39V43</c:v>
                </c:pt>
                <c:pt idx="1">
                  <c:v>PR39K13</c:v>
                </c:pt>
                <c:pt idx="2">
                  <c:v>PR39N39</c:v>
                </c:pt>
                <c:pt idx="3">
                  <c:v>P8000</c:v>
                </c:pt>
                <c:pt idx="4">
                  <c:v>P8400</c:v>
                </c:pt>
                <c:pt idx="5">
                  <c:v>P8100</c:v>
                </c:pt>
                <c:pt idx="6">
                  <c:v>PR39T13</c:v>
                </c:pt>
                <c:pt idx="7">
                  <c:v>PR39D23</c:v>
                </c:pt>
                <c:pt idx="8">
                  <c:v>PR39F58</c:v>
                </c:pt>
                <c:pt idx="9">
                  <c:v>PR39T83</c:v>
                </c:pt>
                <c:pt idx="10">
                  <c:v>PR38N86</c:v>
                </c:pt>
                <c:pt idx="11">
                  <c:v>PR38A79</c:v>
                </c:pt>
                <c:pt idx="12">
                  <c:v>CLARICA</c:v>
                </c:pt>
              </c:strCache>
            </c:strRef>
          </c:cat>
          <c:val>
            <c:numRef>
              <c:f>'11-ISO-ZIARNO-Grafik-PL-ŚRODK.'!$F$40:$F$57</c:f>
              <c:numCache>
                <c:formatCode>0.0</c:formatCode>
                <c:ptCount val="18"/>
                <c:pt idx="0">
                  <c:v>24.292999999999999</c:v>
                </c:pt>
                <c:pt idx="1">
                  <c:v>26.675000000000001</c:v>
                </c:pt>
                <c:pt idx="2">
                  <c:v>26.214285714285715</c:v>
                </c:pt>
                <c:pt idx="3">
                  <c:v>28.133157894736847</c:v>
                </c:pt>
                <c:pt idx="4">
                  <c:v>25.93</c:v>
                </c:pt>
                <c:pt idx="5">
                  <c:v>30.762068965517233</c:v>
                </c:pt>
                <c:pt idx="6">
                  <c:v>29.782499999999999</c:v>
                </c:pt>
                <c:pt idx="7">
                  <c:v>31.081025641025644</c:v>
                </c:pt>
                <c:pt idx="8">
                  <c:v>30.856410256410246</c:v>
                </c:pt>
                <c:pt idx="9">
                  <c:v>29.053846153846159</c:v>
                </c:pt>
                <c:pt idx="10">
                  <c:v>30.275675675675679</c:v>
                </c:pt>
                <c:pt idx="11">
                  <c:v>29.758857142857142</c:v>
                </c:pt>
                <c:pt idx="12">
                  <c:v>28.752580645161299</c:v>
                </c:pt>
                <c:pt idx="13">
                  <c:v>28.403333333333336</c:v>
                </c:pt>
                <c:pt idx="14">
                  <c:v>33.68</c:v>
                </c:pt>
                <c:pt idx="15">
                  <c:v>29.198125000000001</c:v>
                </c:pt>
                <c:pt idx="16">
                  <c:v>31.374615384615385</c:v>
                </c:pt>
                <c:pt idx="17">
                  <c:v>31.587</c:v>
                </c:pt>
              </c:numCache>
            </c:numRef>
          </c:val>
        </c:ser>
        <c:marker val="1"/>
        <c:axId val="106239104"/>
        <c:axId val="106241024"/>
      </c:lineChart>
      <c:catAx>
        <c:axId val="1073335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7335040"/>
        <c:crosses val="autoZero"/>
        <c:lblAlgn val="ctr"/>
        <c:lblOffset val="100"/>
        <c:tickLblSkip val="1"/>
        <c:tickMarkSkip val="1"/>
      </c:catAx>
      <c:valAx>
        <c:axId val="107335040"/>
        <c:scaling>
          <c:orientation val="minMax"/>
          <c:max val="12"/>
          <c:min val="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7333504"/>
        <c:crosses val="autoZero"/>
        <c:crossBetween val="between"/>
        <c:majorUnit val="1"/>
        <c:minorUnit val="0.1"/>
      </c:valAx>
      <c:catAx>
        <c:axId val="106239104"/>
        <c:scaling>
          <c:orientation val="minMax"/>
        </c:scaling>
        <c:delete val="1"/>
        <c:axPos val="b"/>
        <c:title>
          <c:tx>
            <c:strRef>
              <c:f>'11-ISO-ZIARNO-Grafik-PL-ŚRODK.'!$A$37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0.50761446483109152"/>
              <c:y val="2.6402682811666602E-2"/>
            </c:manualLayout>
          </c:layout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pl-PL"/>
            </a:p>
          </c:txPr>
        </c:title>
        <c:numFmt formatCode="General" sourceLinked="1"/>
        <c:tickLblPos val="none"/>
        <c:crossAx val="106241024"/>
        <c:crossesAt val="85"/>
        <c:lblAlgn val="ctr"/>
        <c:lblOffset val="100"/>
      </c:catAx>
      <c:valAx>
        <c:axId val="106241024"/>
        <c:scaling>
          <c:orientation val="minMax"/>
          <c:max val="32"/>
          <c:min val="24"/>
        </c:scaling>
        <c:axPos val="r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6239104"/>
        <c:crosses val="max"/>
        <c:crossBetween val="between"/>
        <c:majorUnit val="1"/>
        <c:minorUnit val="0.1"/>
      </c:valAx>
      <c:spPr>
        <a:gradFill rotWithShape="0">
          <a:gsLst>
            <a:gs pos="0">
              <a:srgbClr val="FFFF99"/>
            </a:gs>
            <a:gs pos="100000">
              <a:srgbClr val="FFFF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327063625243591E-2"/>
          <c:y val="4.4554503150874274E-2"/>
          <c:w val="0.82335066195603057"/>
          <c:h val="4.290435956895805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0.98425196850393659" l="0.74803149606299324" r="0.74803149606299324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4</xdr:row>
      <xdr:rowOff>247650</xdr:rowOff>
    </xdr:from>
    <xdr:to>
      <xdr:col>7</xdr:col>
      <xdr:colOff>781050</xdr:colOff>
      <xdr:row>6</xdr:row>
      <xdr:rowOff>238125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300" y="67627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4</xdr:row>
      <xdr:rowOff>38100</xdr:rowOff>
    </xdr:from>
    <xdr:to>
      <xdr:col>11</xdr:col>
      <xdr:colOff>266701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0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4</xdr:row>
      <xdr:rowOff>247650</xdr:rowOff>
    </xdr:from>
    <xdr:to>
      <xdr:col>7</xdr:col>
      <xdr:colOff>781050</xdr:colOff>
      <xdr:row>6</xdr:row>
      <xdr:rowOff>238125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300" y="67627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4</xdr:row>
      <xdr:rowOff>38100</xdr:rowOff>
    </xdr:from>
    <xdr:to>
      <xdr:col>11</xdr:col>
      <xdr:colOff>266701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4</xdr:row>
      <xdr:rowOff>247650</xdr:rowOff>
    </xdr:from>
    <xdr:to>
      <xdr:col>7</xdr:col>
      <xdr:colOff>781050</xdr:colOff>
      <xdr:row>6</xdr:row>
      <xdr:rowOff>238125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300" y="67627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4</xdr:row>
      <xdr:rowOff>38100</xdr:rowOff>
    </xdr:from>
    <xdr:to>
      <xdr:col>11</xdr:col>
      <xdr:colOff>266701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ornowtobi/My%20Documents/Kulturen/mais/Aergebnisse%20Anke/K%20Demo_Dedelow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E_Data"/>
      <sheetName val="TDE_Text"/>
      <sheetName val="TDE_Trait_Codes"/>
      <sheetName val="TDE_Languages"/>
      <sheetName val="Aussaatplan u. Bonituren"/>
      <sheetName val="TDE_Report"/>
      <sheetName val=" Marktleistung"/>
      <sheetName val="Scatterplot"/>
      <sheetName val="Säulengraph"/>
      <sheetName val="Tab"/>
      <sheetName val="KRZ"/>
    </sheetNames>
    <sheetDataSet>
      <sheetData sheetId="0">
        <row r="45">
          <cell r="J45">
            <v>31.5</v>
          </cell>
        </row>
        <row r="46">
          <cell r="J46">
            <v>34.299999999999997</v>
          </cell>
        </row>
        <row r="47">
          <cell r="J47">
            <v>37.299999999999997</v>
          </cell>
        </row>
        <row r="48">
          <cell r="J48">
            <v>34</v>
          </cell>
        </row>
        <row r="49">
          <cell r="J49">
            <v>33.700000000000003</v>
          </cell>
        </row>
        <row r="50">
          <cell r="J50">
            <v>33.6</v>
          </cell>
        </row>
        <row r="51">
          <cell r="J51">
            <v>33.1</v>
          </cell>
        </row>
        <row r="52">
          <cell r="J52">
            <v>35.700000000000003</v>
          </cell>
        </row>
        <row r="53">
          <cell r="J53">
            <v>35.799999999999997</v>
          </cell>
        </row>
        <row r="54">
          <cell r="J54">
            <v>35.5</v>
          </cell>
        </row>
        <row r="55">
          <cell r="J55">
            <v>34.700000000000003</v>
          </cell>
        </row>
        <row r="56">
          <cell r="J56">
            <v>34.700000000000003</v>
          </cell>
        </row>
        <row r="57">
          <cell r="J57">
            <v>37.299999999999997</v>
          </cell>
        </row>
        <row r="58">
          <cell r="J58">
            <v>35.299999999999997</v>
          </cell>
        </row>
        <row r="59">
          <cell r="J59">
            <v>40.1</v>
          </cell>
        </row>
        <row r="60">
          <cell r="J60">
            <v>37.1</v>
          </cell>
        </row>
        <row r="61">
          <cell r="J61">
            <v>40.1</v>
          </cell>
        </row>
        <row r="62">
          <cell r="J62">
            <v>36.799999999999997</v>
          </cell>
        </row>
        <row r="63">
          <cell r="J63">
            <v>39</v>
          </cell>
        </row>
        <row r="64">
          <cell r="J64">
            <v>44.7</v>
          </cell>
        </row>
        <row r="65">
          <cell r="J65">
            <v>43.7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topLeftCell="A5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2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13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78660</v>
      </c>
      <c r="F15" s="40">
        <v>770</v>
      </c>
      <c r="G15" s="40">
        <v>3</v>
      </c>
      <c r="H15" s="41">
        <v>3320</v>
      </c>
      <c r="I15" s="42">
        <v>28</v>
      </c>
      <c r="J15" s="43">
        <f t="shared" ref="J15:J36" si="1">(H15*10/(F15*G15))</f>
        <v>14.372294372294371</v>
      </c>
      <c r="K15" s="44">
        <f t="shared" ref="K15:K36" si="2">ROUND(J15*(1-((I15-14)/86)),2)</f>
        <v>12.03</v>
      </c>
      <c r="L15" s="45">
        <f t="shared" ref="L15:L36" si="3">ROUND(J15*(1-((I15-15)/85)),2)</f>
        <v>12.17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78660</v>
      </c>
      <c r="F22" s="40">
        <v>770</v>
      </c>
      <c r="G22" s="40">
        <v>3</v>
      </c>
      <c r="H22" s="41">
        <v>3380</v>
      </c>
      <c r="I22" s="42">
        <v>28.5</v>
      </c>
      <c r="J22" s="43">
        <f t="shared" si="1"/>
        <v>14.632034632034632</v>
      </c>
      <c r="K22" s="44">
        <f t="shared" si="2"/>
        <v>12.17</v>
      </c>
      <c r="L22" s="45">
        <f t="shared" si="3"/>
        <v>12.31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78660</v>
      </c>
      <c r="F23" s="40">
        <v>770</v>
      </c>
      <c r="G23" s="40">
        <v>3</v>
      </c>
      <c r="H23" s="41">
        <v>3120</v>
      </c>
      <c r="I23" s="42">
        <v>30.2</v>
      </c>
      <c r="J23" s="43">
        <f t="shared" si="1"/>
        <v>13.506493506493506</v>
      </c>
      <c r="K23" s="44">
        <f t="shared" si="2"/>
        <v>10.96</v>
      </c>
      <c r="L23" s="45">
        <f t="shared" si="3"/>
        <v>11.09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78660</v>
      </c>
      <c r="F25" s="40">
        <v>770</v>
      </c>
      <c r="G25" s="40">
        <v>3</v>
      </c>
      <c r="H25" s="41">
        <v>3680</v>
      </c>
      <c r="I25" s="42">
        <v>30.1</v>
      </c>
      <c r="J25" s="43">
        <f t="shared" si="1"/>
        <v>15.930735930735931</v>
      </c>
      <c r="K25" s="44">
        <f t="shared" si="2"/>
        <v>12.95</v>
      </c>
      <c r="L25" s="45">
        <f t="shared" si="3"/>
        <v>13.1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78660</v>
      </c>
      <c r="F26" s="40">
        <v>770</v>
      </c>
      <c r="G26" s="40">
        <v>3</v>
      </c>
      <c r="H26" s="41">
        <v>3410</v>
      </c>
      <c r="I26" s="42">
        <v>29.47</v>
      </c>
      <c r="J26" s="43">
        <f t="shared" si="1"/>
        <v>14.761904761904763</v>
      </c>
      <c r="K26" s="44">
        <f t="shared" si="2"/>
        <v>12.11</v>
      </c>
      <c r="L26" s="45">
        <f t="shared" si="3"/>
        <v>12.25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78660</v>
      </c>
      <c r="F28" s="40">
        <v>770</v>
      </c>
      <c r="G28" s="40">
        <v>3</v>
      </c>
      <c r="H28" s="41">
        <v>3480</v>
      </c>
      <c r="I28" s="42">
        <v>26.77</v>
      </c>
      <c r="J28" s="43">
        <f t="shared" si="1"/>
        <v>15.064935064935066</v>
      </c>
      <c r="K28" s="44">
        <f t="shared" si="2"/>
        <v>12.83</v>
      </c>
      <c r="L28" s="45">
        <f t="shared" si="3"/>
        <v>12.98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>
        <v>78660</v>
      </c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>
        <v>78660</v>
      </c>
      <c r="F31" s="40">
        <v>770</v>
      </c>
      <c r="G31" s="40">
        <v>3</v>
      </c>
      <c r="H31" s="41">
        <v>3790</v>
      </c>
      <c r="I31" s="42">
        <v>32.6</v>
      </c>
      <c r="J31" s="43">
        <f t="shared" si="1"/>
        <v>16.406926406926406</v>
      </c>
      <c r="K31" s="44">
        <f t="shared" si="2"/>
        <v>12.86</v>
      </c>
      <c r="L31" s="45">
        <f t="shared" si="3"/>
        <v>13.01</v>
      </c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78660</v>
      </c>
      <c r="F32" s="40">
        <v>770</v>
      </c>
      <c r="G32" s="40">
        <v>3</v>
      </c>
      <c r="H32" s="41">
        <v>3150</v>
      </c>
      <c r="I32" s="42">
        <v>29.07</v>
      </c>
      <c r="J32" s="43">
        <f t="shared" si="1"/>
        <v>13.636363636363637</v>
      </c>
      <c r="K32" s="44">
        <f t="shared" si="2"/>
        <v>11.25</v>
      </c>
      <c r="L32" s="45">
        <f t="shared" si="3"/>
        <v>11.38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39">
        <v>78660</v>
      </c>
      <c r="F34" s="40">
        <v>770</v>
      </c>
      <c r="G34" s="40">
        <v>3</v>
      </c>
      <c r="H34" s="41">
        <v>3670</v>
      </c>
      <c r="I34" s="42">
        <v>30.87</v>
      </c>
      <c r="J34" s="43">
        <f t="shared" si="1"/>
        <v>15.887445887445887</v>
      </c>
      <c r="K34" s="44">
        <f t="shared" si="2"/>
        <v>12.77</v>
      </c>
      <c r="L34" s="45">
        <f t="shared" si="3"/>
        <v>12.92</v>
      </c>
    </row>
    <row r="35" spans="3:12" ht="15">
      <c r="C35" s="51">
        <v>25</v>
      </c>
      <c r="D35" s="53" t="s">
        <v>51</v>
      </c>
      <c r="E35" s="54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39">
        <v>78660</v>
      </c>
      <c r="F36" s="40">
        <v>770</v>
      </c>
      <c r="G36" s="40">
        <v>3</v>
      </c>
      <c r="H36" s="41">
        <v>3750</v>
      </c>
      <c r="I36" s="42">
        <v>30.27</v>
      </c>
      <c r="J36" s="43">
        <f t="shared" si="1"/>
        <v>16.233766233766232</v>
      </c>
      <c r="K36" s="44">
        <f t="shared" si="2"/>
        <v>13.16</v>
      </c>
      <c r="L36" s="45">
        <f t="shared" si="3"/>
        <v>13.32</v>
      </c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29.584999999999997</v>
      </c>
      <c r="J40" s="70">
        <f t="shared" ref="J40:L40" si="4">AVERAGE(J11:J39)</f>
        <v>15.043290043290042</v>
      </c>
      <c r="K40" s="70">
        <f t="shared" si="4"/>
        <v>12.308999999999999</v>
      </c>
      <c r="L40" s="70">
        <f t="shared" si="4"/>
        <v>12.452999999999999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O26" sqref="O26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75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76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79">
        <v>77333</v>
      </c>
      <c r="F15" s="80">
        <v>365</v>
      </c>
      <c r="G15" s="80">
        <v>4.5</v>
      </c>
      <c r="H15" s="81">
        <v>1752</v>
      </c>
      <c r="I15" s="82">
        <v>28</v>
      </c>
      <c r="J15" s="43">
        <f t="shared" ref="J15:J33" si="1">(H15*10/(F15*G15))</f>
        <v>10.666666666666666</v>
      </c>
      <c r="K15" s="44">
        <f t="shared" ref="K15:K33" si="2">ROUND(J15*(1-((I15-14)/86)),2)</f>
        <v>8.93</v>
      </c>
      <c r="L15" s="45">
        <f t="shared" ref="L15:L33" si="3">ROUND(J15*(1-((I15-15)/85)),2)</f>
        <v>9.0399999999999991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79">
        <v>82667</v>
      </c>
      <c r="F16" s="80">
        <v>365</v>
      </c>
      <c r="G16" s="80">
        <v>4.5</v>
      </c>
      <c r="H16" s="81">
        <v>1977</v>
      </c>
      <c r="I16" s="82">
        <v>25.6</v>
      </c>
      <c r="J16" s="43">
        <f t="shared" si="1"/>
        <v>12.036529680365296</v>
      </c>
      <c r="K16" s="44">
        <f t="shared" si="2"/>
        <v>10.41</v>
      </c>
      <c r="L16" s="45">
        <f t="shared" si="3"/>
        <v>10.54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79"/>
      <c r="F17" s="80"/>
      <c r="G17" s="80"/>
      <c r="H17" s="81"/>
      <c r="I17" s="8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79">
        <v>77333</v>
      </c>
      <c r="F18" s="80">
        <v>365</v>
      </c>
      <c r="G18" s="80">
        <v>4.5</v>
      </c>
      <c r="H18" s="81">
        <v>1971</v>
      </c>
      <c r="I18" s="82">
        <v>28.2</v>
      </c>
      <c r="J18" s="43">
        <f t="shared" si="1"/>
        <v>12</v>
      </c>
      <c r="K18" s="44">
        <f t="shared" si="2"/>
        <v>10.02</v>
      </c>
      <c r="L18" s="45">
        <f t="shared" si="3"/>
        <v>10.14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79"/>
      <c r="F19" s="80"/>
      <c r="G19" s="80"/>
      <c r="H19" s="81"/>
      <c r="I19" s="8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79"/>
      <c r="F20" s="80"/>
      <c r="G20" s="80"/>
      <c r="H20" s="81"/>
      <c r="I20" s="8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79"/>
      <c r="F21" s="80"/>
      <c r="G21" s="80"/>
      <c r="H21" s="81"/>
      <c r="I21" s="8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79">
        <v>82667</v>
      </c>
      <c r="F22" s="80">
        <v>365</v>
      </c>
      <c r="G22" s="80">
        <v>4.5</v>
      </c>
      <c r="H22" s="81">
        <v>2354</v>
      </c>
      <c r="I22" s="82">
        <v>26.9</v>
      </c>
      <c r="J22" s="43">
        <f t="shared" si="1"/>
        <v>14.331811263318112</v>
      </c>
      <c r="K22" s="44">
        <f t="shared" si="2"/>
        <v>12.18</v>
      </c>
      <c r="L22" s="45">
        <f t="shared" si="3"/>
        <v>12.33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79">
        <v>77333</v>
      </c>
      <c r="F23" s="80">
        <v>315</v>
      </c>
      <c r="G23" s="80">
        <v>4.5</v>
      </c>
      <c r="H23" s="81">
        <v>1848</v>
      </c>
      <c r="I23" s="82">
        <v>27.8</v>
      </c>
      <c r="J23" s="43">
        <f t="shared" si="1"/>
        <v>13.037037037037036</v>
      </c>
      <c r="K23" s="44">
        <f t="shared" si="2"/>
        <v>10.95</v>
      </c>
      <c r="L23" s="45">
        <f t="shared" si="3"/>
        <v>11.07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79">
        <v>77333</v>
      </c>
      <c r="F24" s="80">
        <v>365</v>
      </c>
      <c r="G24" s="80">
        <v>4.5</v>
      </c>
      <c r="H24" s="81">
        <v>1978</v>
      </c>
      <c r="I24" s="82">
        <v>25.8</v>
      </c>
      <c r="J24" s="43">
        <f t="shared" si="1"/>
        <v>12.042617960426179</v>
      </c>
      <c r="K24" s="44">
        <f t="shared" si="2"/>
        <v>10.39</v>
      </c>
      <c r="L24" s="45">
        <f t="shared" si="3"/>
        <v>10.51</v>
      </c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79">
        <v>80000</v>
      </c>
      <c r="F25" s="80">
        <v>365</v>
      </c>
      <c r="G25" s="80">
        <v>4.5</v>
      </c>
      <c r="H25" s="81">
        <v>2353</v>
      </c>
      <c r="I25" s="82">
        <v>27.3</v>
      </c>
      <c r="J25" s="43">
        <f t="shared" si="1"/>
        <v>14.325722983257229</v>
      </c>
      <c r="K25" s="44">
        <f t="shared" si="2"/>
        <v>12.11</v>
      </c>
      <c r="L25" s="45">
        <f t="shared" si="3"/>
        <v>12.25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79">
        <v>80000</v>
      </c>
      <c r="F26" s="80">
        <v>365</v>
      </c>
      <c r="G26" s="80">
        <v>4.5</v>
      </c>
      <c r="H26" s="81">
        <v>2156</v>
      </c>
      <c r="I26" s="82">
        <v>28</v>
      </c>
      <c r="J26" s="43">
        <f t="shared" si="1"/>
        <v>13.126331811263318</v>
      </c>
      <c r="K26" s="44">
        <f t="shared" si="2"/>
        <v>10.99</v>
      </c>
      <c r="L26" s="45">
        <f t="shared" si="3"/>
        <v>11.12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79"/>
      <c r="F27" s="80"/>
      <c r="G27" s="80"/>
      <c r="H27" s="81"/>
      <c r="I27" s="8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9">
        <v>82667</v>
      </c>
      <c r="F28" s="80">
        <v>365</v>
      </c>
      <c r="G28" s="80">
        <v>4.5</v>
      </c>
      <c r="H28" s="81">
        <v>2156</v>
      </c>
      <c r="I28" s="82">
        <v>25.8</v>
      </c>
      <c r="J28" s="43">
        <f t="shared" si="1"/>
        <v>13.126331811263318</v>
      </c>
      <c r="K28" s="44">
        <f t="shared" si="2"/>
        <v>11.33</v>
      </c>
      <c r="L28" s="45">
        <f t="shared" si="3"/>
        <v>11.46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79"/>
      <c r="F29" s="80"/>
      <c r="G29" s="80"/>
      <c r="H29" s="81"/>
      <c r="I29" s="8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79">
        <v>80000</v>
      </c>
      <c r="F30" s="80">
        <v>365</v>
      </c>
      <c r="G30" s="80">
        <v>4.5</v>
      </c>
      <c r="H30" s="81">
        <v>2228</v>
      </c>
      <c r="I30" s="82">
        <v>26.4</v>
      </c>
      <c r="J30" s="43">
        <f t="shared" si="1"/>
        <v>13.56468797564688</v>
      </c>
      <c r="K30" s="44">
        <f t="shared" si="2"/>
        <v>11.61</v>
      </c>
      <c r="L30" s="45">
        <f t="shared" si="3"/>
        <v>11.75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79"/>
      <c r="F31" s="80"/>
      <c r="G31" s="80"/>
      <c r="H31" s="81"/>
      <c r="I31" s="8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79"/>
      <c r="F32" s="80"/>
      <c r="G32" s="80"/>
      <c r="H32" s="81"/>
      <c r="I32" s="8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79">
        <v>80000</v>
      </c>
      <c r="F33" s="80">
        <v>365</v>
      </c>
      <c r="G33" s="80">
        <v>4.5</v>
      </c>
      <c r="H33" s="81">
        <v>2348</v>
      </c>
      <c r="I33" s="82">
        <v>33.299999999999997</v>
      </c>
      <c r="J33" s="43">
        <f t="shared" si="1"/>
        <v>14.295281582952816</v>
      </c>
      <c r="K33" s="44">
        <f t="shared" si="2"/>
        <v>11.09</v>
      </c>
      <c r="L33" s="45">
        <f t="shared" si="3"/>
        <v>11.22</v>
      </c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27.554545454545458</v>
      </c>
      <c r="J40" s="70">
        <f t="shared" ref="J40:L40" si="4">AVERAGE(J11:J39)</f>
        <v>12.959365342926986</v>
      </c>
      <c r="K40" s="70">
        <f t="shared" si="4"/>
        <v>10.909999999999998</v>
      </c>
      <c r="L40" s="70">
        <f t="shared" si="4"/>
        <v>11.039090909090909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77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78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79">
        <v>80000</v>
      </c>
      <c r="F15" s="80">
        <v>595</v>
      </c>
      <c r="G15" s="80">
        <v>3</v>
      </c>
      <c r="H15" s="81">
        <v>2728</v>
      </c>
      <c r="I15" s="82">
        <v>32.200000000000003</v>
      </c>
      <c r="J15" s="43">
        <f t="shared" ref="J15:J33" si="1">(H15*10/(F15*G15))</f>
        <v>15.282913165266107</v>
      </c>
      <c r="K15" s="44">
        <f t="shared" ref="K15:K33" si="2">ROUND(J15*(1-((I15-14)/86)),2)</f>
        <v>12.05</v>
      </c>
      <c r="L15" s="45">
        <f t="shared" ref="L15:L33" si="3">ROUND(J15*(1-((I15-15)/85)),2)</f>
        <v>12.19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79">
        <v>80000</v>
      </c>
      <c r="F16" s="80">
        <v>595</v>
      </c>
      <c r="G16" s="80">
        <v>3</v>
      </c>
      <c r="H16" s="81">
        <v>2734</v>
      </c>
      <c r="I16" s="82">
        <v>32.1</v>
      </c>
      <c r="J16" s="43">
        <f t="shared" si="1"/>
        <v>15.316526610644258</v>
      </c>
      <c r="K16" s="44">
        <f t="shared" si="2"/>
        <v>12.09</v>
      </c>
      <c r="L16" s="45">
        <f t="shared" si="3"/>
        <v>12.24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79"/>
      <c r="F17" s="80"/>
      <c r="G17" s="80"/>
      <c r="H17" s="81"/>
      <c r="I17" s="8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79">
        <v>77333</v>
      </c>
      <c r="F18" s="80">
        <v>595</v>
      </c>
      <c r="G18" s="80">
        <v>3</v>
      </c>
      <c r="H18" s="81">
        <v>2796</v>
      </c>
      <c r="I18" s="82">
        <v>34.9</v>
      </c>
      <c r="J18" s="43">
        <f t="shared" si="1"/>
        <v>15.663865546218487</v>
      </c>
      <c r="K18" s="44">
        <f t="shared" si="2"/>
        <v>11.86</v>
      </c>
      <c r="L18" s="45">
        <f t="shared" si="3"/>
        <v>12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79"/>
      <c r="F19" s="80"/>
      <c r="G19" s="80"/>
      <c r="H19" s="81"/>
      <c r="I19" s="8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79"/>
      <c r="F20" s="80"/>
      <c r="G20" s="80"/>
      <c r="H20" s="81"/>
      <c r="I20" s="8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79"/>
      <c r="F21" s="80"/>
      <c r="G21" s="80"/>
      <c r="H21" s="81"/>
      <c r="I21" s="8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79">
        <v>80000</v>
      </c>
      <c r="F22" s="80">
        <v>595</v>
      </c>
      <c r="G22" s="80">
        <v>3</v>
      </c>
      <c r="H22" s="81">
        <v>2890</v>
      </c>
      <c r="I22" s="82">
        <v>35.9</v>
      </c>
      <c r="J22" s="43">
        <f t="shared" si="1"/>
        <v>16.19047619047619</v>
      </c>
      <c r="K22" s="44">
        <f t="shared" si="2"/>
        <v>12.07</v>
      </c>
      <c r="L22" s="45">
        <f t="shared" si="3"/>
        <v>12.21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79">
        <v>77333</v>
      </c>
      <c r="F23" s="80">
        <v>595</v>
      </c>
      <c r="G23" s="80">
        <v>3</v>
      </c>
      <c r="H23" s="81">
        <v>2818</v>
      </c>
      <c r="I23" s="82">
        <v>32.299999999999997</v>
      </c>
      <c r="J23" s="43">
        <f t="shared" si="1"/>
        <v>15.787114845938376</v>
      </c>
      <c r="K23" s="44">
        <f t="shared" si="2"/>
        <v>12.43</v>
      </c>
      <c r="L23" s="45">
        <f t="shared" si="3"/>
        <v>12.57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79">
        <v>80000</v>
      </c>
      <c r="F24" s="80">
        <v>595</v>
      </c>
      <c r="G24" s="80">
        <v>3</v>
      </c>
      <c r="H24" s="81">
        <v>2912</v>
      </c>
      <c r="I24" s="82">
        <v>35.4</v>
      </c>
      <c r="J24" s="43">
        <f t="shared" si="1"/>
        <v>16.313725490196077</v>
      </c>
      <c r="K24" s="44">
        <f t="shared" si="2"/>
        <v>12.25</v>
      </c>
      <c r="L24" s="45">
        <f t="shared" si="3"/>
        <v>12.4</v>
      </c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79">
        <v>80000</v>
      </c>
      <c r="F25" s="80">
        <v>595</v>
      </c>
      <c r="G25" s="80">
        <v>3</v>
      </c>
      <c r="H25" s="81">
        <v>3130</v>
      </c>
      <c r="I25" s="82">
        <v>32.4</v>
      </c>
      <c r="J25" s="43">
        <f t="shared" si="1"/>
        <v>17.535014005602243</v>
      </c>
      <c r="K25" s="44">
        <f t="shared" si="2"/>
        <v>13.78</v>
      </c>
      <c r="L25" s="45">
        <f t="shared" si="3"/>
        <v>13.95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79">
        <v>77333</v>
      </c>
      <c r="F26" s="80">
        <v>595</v>
      </c>
      <c r="G26" s="80">
        <v>3</v>
      </c>
      <c r="H26" s="81">
        <v>3084</v>
      </c>
      <c r="I26" s="82">
        <v>33.700000000000003</v>
      </c>
      <c r="J26" s="43">
        <f t="shared" si="1"/>
        <v>17.277310924369747</v>
      </c>
      <c r="K26" s="44">
        <f t="shared" si="2"/>
        <v>13.32</v>
      </c>
      <c r="L26" s="45">
        <f t="shared" si="3"/>
        <v>13.48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79"/>
      <c r="F27" s="80"/>
      <c r="G27" s="80"/>
      <c r="H27" s="81"/>
      <c r="I27" s="8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9">
        <v>80000</v>
      </c>
      <c r="F28" s="80">
        <v>595</v>
      </c>
      <c r="G28" s="80">
        <v>3</v>
      </c>
      <c r="H28" s="81">
        <v>2600</v>
      </c>
      <c r="I28" s="82">
        <v>31.8</v>
      </c>
      <c r="J28" s="43">
        <f t="shared" si="1"/>
        <v>14.565826330532213</v>
      </c>
      <c r="K28" s="44">
        <f t="shared" si="2"/>
        <v>11.55</v>
      </c>
      <c r="L28" s="45">
        <f t="shared" si="3"/>
        <v>11.69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79"/>
      <c r="F29" s="80"/>
      <c r="G29" s="80"/>
      <c r="H29" s="81"/>
      <c r="I29" s="8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79">
        <v>77333</v>
      </c>
      <c r="F30" s="80">
        <v>595</v>
      </c>
      <c r="G30" s="80">
        <v>3</v>
      </c>
      <c r="H30" s="81">
        <v>2880</v>
      </c>
      <c r="I30" s="82">
        <v>35.1</v>
      </c>
      <c r="J30" s="43">
        <f t="shared" si="1"/>
        <v>16.134453781512605</v>
      </c>
      <c r="K30" s="44">
        <f t="shared" si="2"/>
        <v>12.18</v>
      </c>
      <c r="L30" s="45">
        <f t="shared" si="3"/>
        <v>12.32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79"/>
      <c r="F31" s="80"/>
      <c r="G31" s="80"/>
      <c r="H31" s="81"/>
      <c r="I31" s="8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79"/>
      <c r="F32" s="80"/>
      <c r="G32" s="80"/>
      <c r="H32" s="81"/>
      <c r="I32" s="8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79">
        <v>77333</v>
      </c>
      <c r="F33" s="80">
        <v>595</v>
      </c>
      <c r="G33" s="80">
        <v>3</v>
      </c>
      <c r="H33" s="81">
        <v>3104</v>
      </c>
      <c r="I33" s="82">
        <v>37.1</v>
      </c>
      <c r="J33" s="43">
        <f t="shared" si="1"/>
        <v>17.389355742296917</v>
      </c>
      <c r="K33" s="44">
        <f t="shared" si="2"/>
        <v>12.72</v>
      </c>
      <c r="L33" s="45">
        <f t="shared" si="3"/>
        <v>12.87</v>
      </c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33.900000000000006</v>
      </c>
      <c r="J40" s="70">
        <f t="shared" ref="J40:L40" si="4">AVERAGE(J11:J39)</f>
        <v>16.132416603004838</v>
      </c>
      <c r="K40" s="70">
        <f t="shared" si="4"/>
        <v>12.390909090909089</v>
      </c>
      <c r="L40" s="70">
        <f t="shared" si="4"/>
        <v>12.538181818181819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79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80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79">
        <v>80000</v>
      </c>
      <c r="F15" s="80">
        <v>155</v>
      </c>
      <c r="G15" s="80">
        <v>3</v>
      </c>
      <c r="H15" s="81">
        <v>541</v>
      </c>
      <c r="I15" s="82">
        <v>21.3</v>
      </c>
      <c r="J15" s="43">
        <f t="shared" ref="J15:J33" si="1">(H15*10/(F15*G15))</f>
        <v>11.634408602150538</v>
      </c>
      <c r="K15" s="44">
        <f t="shared" ref="K15:K33" si="2">ROUND(J15*(1-((I15-14)/86)),2)</f>
        <v>10.65</v>
      </c>
      <c r="L15" s="45">
        <f t="shared" ref="L15:L33" si="3">ROUND(J15*(1-((I15-15)/85)),2)</f>
        <v>10.77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79">
        <v>74667</v>
      </c>
      <c r="F16" s="80">
        <v>155</v>
      </c>
      <c r="G16" s="80">
        <v>3</v>
      </c>
      <c r="H16" s="81">
        <v>600</v>
      </c>
      <c r="I16" s="82">
        <v>20.100000000000001</v>
      </c>
      <c r="J16" s="43">
        <f t="shared" si="1"/>
        <v>12.903225806451612</v>
      </c>
      <c r="K16" s="44">
        <f t="shared" si="2"/>
        <v>11.99</v>
      </c>
      <c r="L16" s="45">
        <f t="shared" si="3"/>
        <v>12.13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79"/>
      <c r="F17" s="80"/>
      <c r="G17" s="80"/>
      <c r="H17" s="81"/>
      <c r="I17" s="8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79">
        <v>80000</v>
      </c>
      <c r="F18" s="80">
        <v>155</v>
      </c>
      <c r="G18" s="80">
        <v>3</v>
      </c>
      <c r="H18" s="81">
        <v>610</v>
      </c>
      <c r="I18" s="82">
        <v>22.3</v>
      </c>
      <c r="J18" s="43">
        <f t="shared" si="1"/>
        <v>13.118279569892474</v>
      </c>
      <c r="K18" s="44">
        <f t="shared" si="2"/>
        <v>11.85</v>
      </c>
      <c r="L18" s="45">
        <f t="shared" si="3"/>
        <v>11.99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79"/>
      <c r="F19" s="80"/>
      <c r="G19" s="80"/>
      <c r="H19" s="81"/>
      <c r="I19" s="8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79"/>
      <c r="F20" s="80"/>
      <c r="G20" s="80"/>
      <c r="H20" s="81"/>
      <c r="I20" s="8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79"/>
      <c r="F21" s="80"/>
      <c r="G21" s="80"/>
      <c r="H21" s="81"/>
      <c r="I21" s="8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79">
        <v>82667</v>
      </c>
      <c r="F22" s="80">
        <v>155</v>
      </c>
      <c r="G22" s="80">
        <v>3</v>
      </c>
      <c r="H22" s="81">
        <v>661</v>
      </c>
      <c r="I22" s="82">
        <v>26</v>
      </c>
      <c r="J22" s="43">
        <f t="shared" si="1"/>
        <v>14.21505376344086</v>
      </c>
      <c r="K22" s="44">
        <f t="shared" si="2"/>
        <v>12.23</v>
      </c>
      <c r="L22" s="45">
        <f t="shared" si="3"/>
        <v>12.38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79">
        <v>77333</v>
      </c>
      <c r="F23" s="80">
        <v>155</v>
      </c>
      <c r="G23" s="80">
        <v>3</v>
      </c>
      <c r="H23" s="81">
        <v>618</v>
      </c>
      <c r="I23" s="82">
        <v>23.5</v>
      </c>
      <c r="J23" s="43">
        <f t="shared" si="1"/>
        <v>13.290322580645162</v>
      </c>
      <c r="K23" s="44">
        <f t="shared" si="2"/>
        <v>11.82</v>
      </c>
      <c r="L23" s="45">
        <f t="shared" si="3"/>
        <v>11.96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79">
        <v>77333</v>
      </c>
      <c r="F24" s="80">
        <v>156</v>
      </c>
      <c r="G24" s="80">
        <v>3</v>
      </c>
      <c r="H24" s="81">
        <v>553</v>
      </c>
      <c r="I24" s="82">
        <v>22</v>
      </c>
      <c r="J24" s="43">
        <f t="shared" si="1"/>
        <v>11.816239316239317</v>
      </c>
      <c r="K24" s="44">
        <f t="shared" si="2"/>
        <v>10.72</v>
      </c>
      <c r="L24" s="45">
        <f t="shared" si="3"/>
        <v>10.84</v>
      </c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79">
        <v>77333</v>
      </c>
      <c r="F25" s="80">
        <v>156</v>
      </c>
      <c r="G25" s="80">
        <v>3</v>
      </c>
      <c r="H25" s="81">
        <v>642</v>
      </c>
      <c r="I25" s="82">
        <v>23.1</v>
      </c>
      <c r="J25" s="43">
        <f t="shared" si="1"/>
        <v>13.717948717948717</v>
      </c>
      <c r="K25" s="44">
        <f t="shared" si="2"/>
        <v>12.27</v>
      </c>
      <c r="L25" s="45">
        <f t="shared" si="3"/>
        <v>12.41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79">
        <v>82667</v>
      </c>
      <c r="F26" s="80">
        <v>157</v>
      </c>
      <c r="G26" s="80">
        <v>3</v>
      </c>
      <c r="H26" s="81">
        <v>657</v>
      </c>
      <c r="I26" s="82">
        <v>23.5</v>
      </c>
      <c r="J26" s="43">
        <f t="shared" si="1"/>
        <v>13.949044585987261</v>
      </c>
      <c r="K26" s="44">
        <f t="shared" si="2"/>
        <v>12.41</v>
      </c>
      <c r="L26" s="45">
        <f t="shared" si="3"/>
        <v>12.55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79"/>
      <c r="F27" s="80"/>
      <c r="G27" s="80"/>
      <c r="H27" s="81"/>
      <c r="I27" s="8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83">
        <v>82667</v>
      </c>
      <c r="F28" s="80">
        <v>157</v>
      </c>
      <c r="G28" s="80">
        <v>3</v>
      </c>
      <c r="H28" s="81">
        <v>608</v>
      </c>
      <c r="I28" s="82">
        <v>24.3</v>
      </c>
      <c r="J28" s="43">
        <f t="shared" si="1"/>
        <v>12.908704883227177</v>
      </c>
      <c r="K28" s="44">
        <f t="shared" si="2"/>
        <v>11.36</v>
      </c>
      <c r="L28" s="45">
        <f t="shared" si="3"/>
        <v>11.5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79"/>
      <c r="F29" s="80"/>
      <c r="G29" s="80"/>
      <c r="H29" s="81"/>
      <c r="I29" s="8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79">
        <v>80000</v>
      </c>
      <c r="F30" s="80">
        <v>158</v>
      </c>
      <c r="G30" s="80">
        <v>3</v>
      </c>
      <c r="H30" s="81">
        <v>668</v>
      </c>
      <c r="I30" s="82">
        <v>25</v>
      </c>
      <c r="J30" s="43">
        <f t="shared" si="1"/>
        <v>14.092827004219409</v>
      </c>
      <c r="K30" s="44">
        <f t="shared" si="2"/>
        <v>12.29</v>
      </c>
      <c r="L30" s="45">
        <f t="shared" si="3"/>
        <v>12.43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79"/>
      <c r="F31" s="80"/>
      <c r="G31" s="80"/>
      <c r="H31" s="81"/>
      <c r="I31" s="8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79"/>
      <c r="F32" s="80"/>
      <c r="G32" s="80"/>
      <c r="H32" s="81"/>
      <c r="I32" s="8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79">
        <v>80000</v>
      </c>
      <c r="F33" s="80">
        <v>158</v>
      </c>
      <c r="G33" s="80">
        <v>3</v>
      </c>
      <c r="H33" s="81">
        <v>641</v>
      </c>
      <c r="I33" s="82">
        <v>25.1</v>
      </c>
      <c r="J33" s="43">
        <f t="shared" si="1"/>
        <v>13.523206751054852</v>
      </c>
      <c r="K33" s="44">
        <f t="shared" si="2"/>
        <v>11.78</v>
      </c>
      <c r="L33" s="45">
        <f t="shared" si="3"/>
        <v>11.92</v>
      </c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23.290909090909089</v>
      </c>
      <c r="J40" s="70">
        <f t="shared" ref="J40:L40" si="4">AVERAGE(J11:J39)</f>
        <v>13.197205598296126</v>
      </c>
      <c r="K40" s="70">
        <f t="shared" si="4"/>
        <v>11.760909090909092</v>
      </c>
      <c r="L40" s="70">
        <f t="shared" si="4"/>
        <v>11.898181818181818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81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82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79">
        <v>85334</v>
      </c>
      <c r="F15" s="80">
        <v>400</v>
      </c>
      <c r="G15" s="80">
        <v>6</v>
      </c>
      <c r="H15" s="81">
        <v>2652</v>
      </c>
      <c r="I15" s="82">
        <v>34.5</v>
      </c>
      <c r="J15" s="43">
        <f t="shared" ref="J15:J33" si="1">(H15*10/(F15*G15))</f>
        <v>11.05</v>
      </c>
      <c r="K15" s="44">
        <f t="shared" ref="K15:K33" si="2">ROUND(J15*(1-((I15-14)/86)),2)</f>
        <v>8.42</v>
      </c>
      <c r="L15" s="45">
        <f t="shared" ref="L15:L33" si="3">ROUND(J15*(1-((I15-15)/85)),2)</f>
        <v>8.52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79">
        <v>82667</v>
      </c>
      <c r="F16" s="80">
        <v>400</v>
      </c>
      <c r="G16" s="80">
        <v>6</v>
      </c>
      <c r="H16" s="81">
        <v>3174</v>
      </c>
      <c r="I16" s="82">
        <v>29.8</v>
      </c>
      <c r="J16" s="43">
        <f t="shared" si="1"/>
        <v>13.225</v>
      </c>
      <c r="K16" s="44">
        <f t="shared" si="2"/>
        <v>10.8</v>
      </c>
      <c r="L16" s="45">
        <f t="shared" si="3"/>
        <v>10.92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79"/>
      <c r="F17" s="80"/>
      <c r="G17" s="80"/>
      <c r="H17" s="81"/>
      <c r="I17" s="8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79">
        <v>88000</v>
      </c>
      <c r="F18" s="80">
        <v>400</v>
      </c>
      <c r="G18" s="80">
        <v>6</v>
      </c>
      <c r="H18" s="81">
        <v>2988</v>
      </c>
      <c r="I18" s="82">
        <v>32.799999999999997</v>
      </c>
      <c r="J18" s="43">
        <f t="shared" si="1"/>
        <v>12.45</v>
      </c>
      <c r="K18" s="44">
        <f t="shared" si="2"/>
        <v>9.73</v>
      </c>
      <c r="L18" s="45">
        <f t="shared" si="3"/>
        <v>9.84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79"/>
      <c r="F19" s="80"/>
      <c r="G19" s="80"/>
      <c r="H19" s="81"/>
      <c r="I19" s="8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79"/>
      <c r="F20" s="80"/>
      <c r="G20" s="80"/>
      <c r="H20" s="81"/>
      <c r="I20" s="8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79"/>
      <c r="F21" s="80"/>
      <c r="G21" s="80"/>
      <c r="H21" s="81"/>
      <c r="I21" s="8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79">
        <v>88000</v>
      </c>
      <c r="F22" s="80">
        <v>400</v>
      </c>
      <c r="G22" s="80">
        <v>6</v>
      </c>
      <c r="H22" s="81">
        <v>3260</v>
      </c>
      <c r="I22" s="82">
        <v>32.6</v>
      </c>
      <c r="J22" s="43">
        <f t="shared" si="1"/>
        <v>13.583333333333334</v>
      </c>
      <c r="K22" s="44">
        <f t="shared" si="2"/>
        <v>10.65</v>
      </c>
      <c r="L22" s="45">
        <f t="shared" si="3"/>
        <v>10.77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79">
        <v>82667</v>
      </c>
      <c r="F23" s="80">
        <v>400</v>
      </c>
      <c r="G23" s="80">
        <v>6</v>
      </c>
      <c r="H23" s="81">
        <v>2950</v>
      </c>
      <c r="I23" s="82">
        <v>31.7</v>
      </c>
      <c r="J23" s="43">
        <f t="shared" si="1"/>
        <v>12.291666666666666</v>
      </c>
      <c r="K23" s="44">
        <f t="shared" si="2"/>
        <v>9.76</v>
      </c>
      <c r="L23" s="45">
        <f t="shared" si="3"/>
        <v>9.8800000000000008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79">
        <v>85334</v>
      </c>
      <c r="F24" s="80">
        <v>400</v>
      </c>
      <c r="G24" s="80">
        <v>6</v>
      </c>
      <c r="H24" s="81">
        <v>2813</v>
      </c>
      <c r="I24" s="82">
        <v>31.3</v>
      </c>
      <c r="J24" s="43">
        <f t="shared" si="1"/>
        <v>11.720833333333333</v>
      </c>
      <c r="K24" s="44">
        <f t="shared" si="2"/>
        <v>9.36</v>
      </c>
      <c r="L24" s="45">
        <f t="shared" si="3"/>
        <v>9.4700000000000006</v>
      </c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79">
        <v>88000</v>
      </c>
      <c r="F25" s="80">
        <v>400</v>
      </c>
      <c r="G25" s="80">
        <v>6</v>
      </c>
      <c r="H25" s="81">
        <v>3278</v>
      </c>
      <c r="I25" s="82">
        <v>31.2</v>
      </c>
      <c r="J25" s="43">
        <f t="shared" si="1"/>
        <v>13.658333333333333</v>
      </c>
      <c r="K25" s="44">
        <f t="shared" si="2"/>
        <v>10.93</v>
      </c>
      <c r="L25" s="45">
        <f t="shared" si="3"/>
        <v>11.06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79">
        <v>82667</v>
      </c>
      <c r="F26" s="80">
        <v>400</v>
      </c>
      <c r="G26" s="80">
        <v>6</v>
      </c>
      <c r="H26" s="81">
        <v>3301</v>
      </c>
      <c r="I26" s="82">
        <v>30.7</v>
      </c>
      <c r="J26" s="43">
        <f t="shared" si="1"/>
        <v>13.754166666666666</v>
      </c>
      <c r="K26" s="44">
        <f t="shared" si="2"/>
        <v>11.08</v>
      </c>
      <c r="L26" s="45">
        <f t="shared" si="3"/>
        <v>11.21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79"/>
      <c r="F27" s="80"/>
      <c r="G27" s="80"/>
      <c r="H27" s="81"/>
      <c r="I27" s="8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9">
        <v>82667</v>
      </c>
      <c r="F28" s="80">
        <v>400</v>
      </c>
      <c r="G28" s="80">
        <v>6</v>
      </c>
      <c r="H28" s="81">
        <v>2890</v>
      </c>
      <c r="I28" s="82">
        <v>31.1</v>
      </c>
      <c r="J28" s="43">
        <f t="shared" si="1"/>
        <v>12.041666666666666</v>
      </c>
      <c r="K28" s="44">
        <f t="shared" si="2"/>
        <v>9.65</v>
      </c>
      <c r="L28" s="45">
        <f t="shared" si="3"/>
        <v>9.76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79"/>
      <c r="F29" s="80"/>
      <c r="G29" s="80"/>
      <c r="H29" s="81"/>
      <c r="I29" s="8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79">
        <v>85334</v>
      </c>
      <c r="F30" s="80">
        <v>400</v>
      </c>
      <c r="G30" s="80">
        <v>3</v>
      </c>
      <c r="H30" s="81">
        <v>1576</v>
      </c>
      <c r="I30" s="82">
        <v>30</v>
      </c>
      <c r="J30" s="43">
        <f t="shared" si="1"/>
        <v>13.133333333333333</v>
      </c>
      <c r="K30" s="44">
        <f t="shared" si="2"/>
        <v>10.69</v>
      </c>
      <c r="L30" s="45">
        <f t="shared" si="3"/>
        <v>10.82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79"/>
      <c r="F31" s="80"/>
      <c r="G31" s="80"/>
      <c r="H31" s="81"/>
      <c r="I31" s="8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79"/>
      <c r="F32" s="80"/>
      <c r="G32" s="80"/>
      <c r="H32" s="81"/>
      <c r="I32" s="8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79">
        <v>88000</v>
      </c>
      <c r="F33" s="80">
        <v>400</v>
      </c>
      <c r="G33" s="80">
        <v>3</v>
      </c>
      <c r="H33" s="81">
        <v>1837</v>
      </c>
      <c r="I33" s="82">
        <v>32.4</v>
      </c>
      <c r="J33" s="43">
        <f t="shared" si="1"/>
        <v>15.308333333333334</v>
      </c>
      <c r="K33" s="44">
        <f t="shared" si="2"/>
        <v>12.03</v>
      </c>
      <c r="L33" s="45">
        <f t="shared" si="3"/>
        <v>12.17</v>
      </c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31.645454545454541</v>
      </c>
      <c r="J40" s="70">
        <f t="shared" ref="J40:L40" si="4">AVERAGE(J11:J39)</f>
        <v>12.92878787878788</v>
      </c>
      <c r="K40" s="70">
        <f t="shared" si="4"/>
        <v>10.281818181818183</v>
      </c>
      <c r="L40" s="70">
        <f t="shared" si="4"/>
        <v>10.401818181818182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83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84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88400</v>
      </c>
      <c r="F15" s="40">
        <v>655</v>
      </c>
      <c r="G15" s="40">
        <v>3</v>
      </c>
      <c r="H15" s="41">
        <v>3144</v>
      </c>
      <c r="I15" s="42">
        <v>33.700000000000003</v>
      </c>
      <c r="J15" s="43">
        <f t="shared" ref="J15:J33" si="1">(H15*10/(F15*G15))</f>
        <v>16</v>
      </c>
      <c r="K15" s="44">
        <f t="shared" ref="K15:K33" si="2">ROUND(J15*(1-((I15-14)/86)),2)</f>
        <v>12.33</v>
      </c>
      <c r="L15" s="45">
        <f t="shared" ref="L15:L33" si="3">ROUND(J15*(1-((I15-15)/85)),2)</f>
        <v>12.48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>
        <v>87600</v>
      </c>
      <c r="F19" s="40">
        <v>654</v>
      </c>
      <c r="G19" s="40">
        <v>3</v>
      </c>
      <c r="H19" s="41">
        <v>2461</v>
      </c>
      <c r="I19" s="42">
        <v>37</v>
      </c>
      <c r="J19" s="43">
        <f t="shared" si="1"/>
        <v>12.543323139653415</v>
      </c>
      <c r="K19" s="44">
        <f t="shared" si="2"/>
        <v>9.19</v>
      </c>
      <c r="L19" s="45">
        <f t="shared" si="3"/>
        <v>9.3000000000000007</v>
      </c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>
        <v>86500</v>
      </c>
      <c r="F20" s="40">
        <v>653</v>
      </c>
      <c r="G20" s="40">
        <v>3</v>
      </c>
      <c r="H20" s="41">
        <v>2935</v>
      </c>
      <c r="I20" s="42">
        <v>36.5</v>
      </c>
      <c r="J20" s="43">
        <f t="shared" si="1"/>
        <v>14.982133741704951</v>
      </c>
      <c r="K20" s="44">
        <f t="shared" si="2"/>
        <v>11.06</v>
      </c>
      <c r="L20" s="45">
        <f t="shared" si="3"/>
        <v>11.19</v>
      </c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>
        <v>87100</v>
      </c>
      <c r="F21" s="40">
        <v>652</v>
      </c>
      <c r="G21" s="40">
        <v>3</v>
      </c>
      <c r="H21" s="41">
        <v>3530</v>
      </c>
      <c r="I21" s="42">
        <v>38</v>
      </c>
      <c r="J21" s="43">
        <f t="shared" si="1"/>
        <v>18.047034764826176</v>
      </c>
      <c r="K21" s="44">
        <f t="shared" si="2"/>
        <v>13.01</v>
      </c>
      <c r="L21" s="45">
        <f t="shared" si="3"/>
        <v>13.16</v>
      </c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87200</v>
      </c>
      <c r="F23" s="40">
        <v>651</v>
      </c>
      <c r="G23" s="40">
        <v>3</v>
      </c>
      <c r="H23" s="41">
        <v>3348</v>
      </c>
      <c r="I23" s="42">
        <v>38</v>
      </c>
      <c r="J23" s="43">
        <f t="shared" si="1"/>
        <v>17.142857142857142</v>
      </c>
      <c r="K23" s="44">
        <f t="shared" si="2"/>
        <v>12.36</v>
      </c>
      <c r="L23" s="45">
        <f t="shared" si="3"/>
        <v>12.5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>
        <v>86800</v>
      </c>
      <c r="F24" s="40">
        <v>650</v>
      </c>
      <c r="G24" s="40">
        <v>3</v>
      </c>
      <c r="H24" s="41">
        <v>3258</v>
      </c>
      <c r="I24" s="42">
        <v>39</v>
      </c>
      <c r="J24" s="43">
        <f t="shared" si="1"/>
        <v>16.707692307692309</v>
      </c>
      <c r="K24" s="44">
        <f t="shared" si="2"/>
        <v>11.85</v>
      </c>
      <c r="L24" s="45">
        <f t="shared" si="3"/>
        <v>11.99</v>
      </c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/>
      <c r="F25" s="40"/>
      <c r="G25" s="40"/>
      <c r="H25" s="41"/>
      <c r="I25" s="42"/>
      <c r="J25" s="43"/>
      <c r="K25" s="44"/>
      <c r="L25" s="45"/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/>
      <c r="F26" s="40"/>
      <c r="G26" s="40"/>
      <c r="H26" s="41"/>
      <c r="I26" s="42"/>
      <c r="J26" s="43"/>
      <c r="K26" s="44"/>
      <c r="L26" s="45"/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>
        <v>88000</v>
      </c>
      <c r="F27" s="40">
        <v>649</v>
      </c>
      <c r="G27" s="40">
        <v>3</v>
      </c>
      <c r="H27" s="41">
        <v>3522</v>
      </c>
      <c r="I27" s="42">
        <v>39.5</v>
      </c>
      <c r="J27" s="43">
        <f t="shared" si="1"/>
        <v>18.089368258859785</v>
      </c>
      <c r="K27" s="44">
        <f t="shared" si="2"/>
        <v>12.73</v>
      </c>
      <c r="L27" s="45">
        <f t="shared" si="3"/>
        <v>12.88</v>
      </c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>
        <v>88100</v>
      </c>
      <c r="F29" s="40">
        <v>648</v>
      </c>
      <c r="G29" s="40">
        <v>3</v>
      </c>
      <c r="H29" s="41">
        <v>3566</v>
      </c>
      <c r="I29" s="42">
        <v>38</v>
      </c>
      <c r="J29" s="43">
        <f t="shared" si="1"/>
        <v>18.343621399176953</v>
      </c>
      <c r="K29" s="44">
        <f t="shared" si="2"/>
        <v>13.22</v>
      </c>
      <c r="L29" s="45">
        <f t="shared" si="3"/>
        <v>13.38</v>
      </c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>
        <v>88300</v>
      </c>
      <c r="F31" s="40">
        <v>647</v>
      </c>
      <c r="G31" s="40">
        <v>3</v>
      </c>
      <c r="H31" s="41">
        <v>3730</v>
      </c>
      <c r="I31" s="42">
        <v>39.200000000000003</v>
      </c>
      <c r="J31" s="43">
        <f t="shared" si="1"/>
        <v>19.216898505924782</v>
      </c>
      <c r="K31" s="44">
        <f t="shared" si="2"/>
        <v>13.59</v>
      </c>
      <c r="L31" s="45">
        <f t="shared" si="3"/>
        <v>13.75</v>
      </c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>
        <v>88900</v>
      </c>
      <c r="F33" s="40">
        <v>646</v>
      </c>
      <c r="G33" s="40">
        <v>3</v>
      </c>
      <c r="H33" s="41">
        <v>3992</v>
      </c>
      <c r="I33" s="42">
        <v>38.9</v>
      </c>
      <c r="J33" s="43">
        <f t="shared" si="1"/>
        <v>20.598555211558306</v>
      </c>
      <c r="K33" s="44">
        <f t="shared" si="2"/>
        <v>14.63</v>
      </c>
      <c r="L33" s="45">
        <f t="shared" si="3"/>
        <v>14.81</v>
      </c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37.779999999999994</v>
      </c>
      <c r="J40" s="70">
        <f t="shared" ref="J40:L40" si="4">AVERAGE(J11:J39)</f>
        <v>17.167148447225379</v>
      </c>
      <c r="K40" s="70">
        <f t="shared" si="4"/>
        <v>12.397</v>
      </c>
      <c r="L40" s="70">
        <f t="shared" si="4"/>
        <v>12.543999999999999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1" width="16.140625" customWidth="1"/>
    <col min="2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85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84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90667</v>
      </c>
      <c r="F15" s="40">
        <v>180</v>
      </c>
      <c r="G15" s="40">
        <v>9</v>
      </c>
      <c r="H15" s="41">
        <v>1930</v>
      </c>
      <c r="I15" s="42">
        <v>36.799999999999997</v>
      </c>
      <c r="J15" s="43">
        <f t="shared" ref="J15:J36" si="1">(H15*10/(F15*G15))</f>
        <v>11.913580246913581</v>
      </c>
      <c r="K15" s="44">
        <f t="shared" ref="K15:K36" si="2">ROUND(J15*(1-((I15-14)/86)),2)</f>
        <v>8.76</v>
      </c>
      <c r="L15" s="45">
        <f t="shared" ref="L15:L36" si="3">ROUND(J15*(1-((I15-15)/85)),2)</f>
        <v>8.86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91200</v>
      </c>
      <c r="F18" s="40">
        <v>180</v>
      </c>
      <c r="G18" s="40">
        <v>9</v>
      </c>
      <c r="H18" s="41">
        <v>1845</v>
      </c>
      <c r="I18" s="42">
        <v>38</v>
      </c>
      <c r="J18" s="43">
        <f t="shared" si="1"/>
        <v>11.388888888888889</v>
      </c>
      <c r="K18" s="44">
        <f t="shared" si="2"/>
        <v>8.2100000000000009</v>
      </c>
      <c r="L18" s="45">
        <f t="shared" si="3"/>
        <v>8.31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91000</v>
      </c>
      <c r="F22" s="40">
        <v>180</v>
      </c>
      <c r="G22" s="40">
        <v>9</v>
      </c>
      <c r="H22" s="41">
        <v>2153</v>
      </c>
      <c r="I22" s="42">
        <v>39.6</v>
      </c>
      <c r="J22" s="43">
        <f t="shared" si="1"/>
        <v>13.290123456790123</v>
      </c>
      <c r="K22" s="44">
        <f t="shared" si="2"/>
        <v>9.33</v>
      </c>
      <c r="L22" s="45">
        <f t="shared" si="3"/>
        <v>9.44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89500</v>
      </c>
      <c r="F23" s="40">
        <v>180</v>
      </c>
      <c r="G23" s="40">
        <v>9</v>
      </c>
      <c r="H23" s="41">
        <v>2279</v>
      </c>
      <c r="I23" s="42">
        <v>39</v>
      </c>
      <c r="J23" s="43">
        <f t="shared" si="1"/>
        <v>14.067901234567902</v>
      </c>
      <c r="K23" s="44">
        <f t="shared" si="2"/>
        <v>9.98</v>
      </c>
      <c r="L23" s="45">
        <f t="shared" si="3"/>
        <v>10.1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89400</v>
      </c>
      <c r="F25" s="40">
        <v>180</v>
      </c>
      <c r="G25" s="40">
        <v>9</v>
      </c>
      <c r="H25" s="41">
        <v>2304</v>
      </c>
      <c r="I25" s="42">
        <v>39.1</v>
      </c>
      <c r="J25" s="43">
        <f t="shared" si="1"/>
        <v>14.222222222222221</v>
      </c>
      <c r="K25" s="44">
        <f t="shared" si="2"/>
        <v>10.07</v>
      </c>
      <c r="L25" s="45">
        <f t="shared" si="3"/>
        <v>10.19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92000</v>
      </c>
      <c r="F26" s="40">
        <v>180</v>
      </c>
      <c r="G26" s="40">
        <v>9</v>
      </c>
      <c r="H26" s="41">
        <v>2159</v>
      </c>
      <c r="I26" s="42">
        <v>38</v>
      </c>
      <c r="J26" s="43">
        <f t="shared" si="1"/>
        <v>13.32716049382716</v>
      </c>
      <c r="K26" s="44">
        <f t="shared" si="2"/>
        <v>9.61</v>
      </c>
      <c r="L26" s="45">
        <f t="shared" si="3"/>
        <v>9.7200000000000006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93000</v>
      </c>
      <c r="F28" s="40">
        <v>178</v>
      </c>
      <c r="G28" s="40">
        <v>9</v>
      </c>
      <c r="H28" s="41">
        <v>1970</v>
      </c>
      <c r="I28" s="42">
        <v>37.5</v>
      </c>
      <c r="J28" s="43">
        <f t="shared" si="1"/>
        <v>12.297128589263421</v>
      </c>
      <c r="K28" s="44">
        <f t="shared" si="2"/>
        <v>8.94</v>
      </c>
      <c r="L28" s="45">
        <f t="shared" si="3"/>
        <v>9.0399999999999991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92700</v>
      </c>
      <c r="F32" s="40">
        <v>178</v>
      </c>
      <c r="G32" s="40">
        <v>9</v>
      </c>
      <c r="H32" s="41">
        <v>2020</v>
      </c>
      <c r="I32" s="42">
        <v>37.799999999999997</v>
      </c>
      <c r="J32" s="43">
        <f t="shared" si="1"/>
        <v>12.609238451935081</v>
      </c>
      <c r="K32" s="44">
        <f t="shared" si="2"/>
        <v>9.1199999999999992</v>
      </c>
      <c r="L32" s="45">
        <f t="shared" si="3"/>
        <v>9.23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92900</v>
      </c>
      <c r="F34" s="40">
        <v>178</v>
      </c>
      <c r="G34" s="40">
        <v>9</v>
      </c>
      <c r="H34" s="41">
        <v>2155</v>
      </c>
      <c r="I34" s="42">
        <v>38.9</v>
      </c>
      <c r="J34" s="43">
        <f t="shared" si="1"/>
        <v>13.451935081148564</v>
      </c>
      <c r="K34" s="44">
        <f t="shared" si="2"/>
        <v>9.56</v>
      </c>
      <c r="L34" s="45">
        <f t="shared" si="3"/>
        <v>9.67</v>
      </c>
    </row>
    <row r="35" spans="3:12" ht="15">
      <c r="C35" s="51">
        <v>25</v>
      </c>
      <c r="D35" s="53" t="s">
        <v>51</v>
      </c>
      <c r="E35" s="54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54">
        <v>92200</v>
      </c>
      <c r="F36" s="40">
        <v>178</v>
      </c>
      <c r="G36" s="40">
        <v>9</v>
      </c>
      <c r="H36" s="41">
        <v>2070</v>
      </c>
      <c r="I36" s="42">
        <v>39.9</v>
      </c>
      <c r="J36" s="43">
        <f t="shared" si="1"/>
        <v>12.921348314606741</v>
      </c>
      <c r="K36" s="44">
        <f t="shared" si="2"/>
        <v>9.0299999999999994</v>
      </c>
      <c r="L36" s="45">
        <f t="shared" si="3"/>
        <v>9.14</v>
      </c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38.459999999999994</v>
      </c>
      <c r="J40" s="70">
        <f t="shared" ref="J40:L40" si="4">AVERAGE(J11:J39)</f>
        <v>12.948952698016367</v>
      </c>
      <c r="K40" s="70">
        <f t="shared" si="4"/>
        <v>9.261000000000001</v>
      </c>
      <c r="L40" s="70">
        <f t="shared" si="4"/>
        <v>9.370000000000001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86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87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85334</v>
      </c>
      <c r="F15" s="40">
        <v>98.7</v>
      </c>
      <c r="G15" s="40">
        <v>9</v>
      </c>
      <c r="H15" s="41">
        <v>1075</v>
      </c>
      <c r="I15" s="42">
        <v>28.2</v>
      </c>
      <c r="J15" s="43">
        <f t="shared" ref="J15:J36" si="1">(H15*10/(F15*G15))</f>
        <v>12.101767420916357</v>
      </c>
      <c r="K15" s="44">
        <f t="shared" ref="K15:K36" si="2">ROUND(J15*(1-((I15-14)/86)),2)</f>
        <v>10.1</v>
      </c>
      <c r="L15" s="45">
        <f t="shared" ref="L15:L36" si="3">ROUND(J15*(1-((I15-15)/85)),2)</f>
        <v>10.220000000000001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85334</v>
      </c>
      <c r="F18" s="40">
        <v>98.7</v>
      </c>
      <c r="G18" s="40">
        <v>9</v>
      </c>
      <c r="H18" s="41">
        <v>1186</v>
      </c>
      <c r="I18" s="42">
        <v>29.7</v>
      </c>
      <c r="J18" s="43">
        <f t="shared" si="1"/>
        <v>13.351345266238882</v>
      </c>
      <c r="K18" s="44">
        <f t="shared" si="2"/>
        <v>10.91</v>
      </c>
      <c r="L18" s="45">
        <f t="shared" si="3"/>
        <v>11.04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82667</v>
      </c>
      <c r="F22" s="40">
        <v>98.7</v>
      </c>
      <c r="G22" s="40">
        <v>9</v>
      </c>
      <c r="H22" s="41">
        <v>1146</v>
      </c>
      <c r="I22" s="42">
        <v>28.9</v>
      </c>
      <c r="J22" s="43">
        <f t="shared" si="1"/>
        <v>12.901046943600134</v>
      </c>
      <c r="K22" s="44">
        <f t="shared" si="2"/>
        <v>10.67</v>
      </c>
      <c r="L22" s="45">
        <f t="shared" si="3"/>
        <v>10.79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85334</v>
      </c>
      <c r="F23" s="40">
        <v>98.7</v>
      </c>
      <c r="G23" s="40">
        <v>9</v>
      </c>
      <c r="H23" s="41">
        <v>1205</v>
      </c>
      <c r="I23" s="42">
        <v>30.3</v>
      </c>
      <c r="J23" s="43">
        <f t="shared" si="1"/>
        <v>13.565236969492288</v>
      </c>
      <c r="K23" s="44">
        <f t="shared" si="2"/>
        <v>10.99</v>
      </c>
      <c r="L23" s="45">
        <f t="shared" si="3"/>
        <v>11.12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85334</v>
      </c>
      <c r="F25" s="40">
        <v>98.7</v>
      </c>
      <c r="G25" s="40">
        <v>9</v>
      </c>
      <c r="H25" s="41">
        <v>1230</v>
      </c>
      <c r="I25" s="42">
        <v>29.5</v>
      </c>
      <c r="J25" s="43">
        <f t="shared" si="1"/>
        <v>13.846673421141505</v>
      </c>
      <c r="K25" s="44">
        <f t="shared" si="2"/>
        <v>11.35</v>
      </c>
      <c r="L25" s="45">
        <f t="shared" si="3"/>
        <v>11.48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85334</v>
      </c>
      <c r="F26" s="40">
        <v>98.7</v>
      </c>
      <c r="G26" s="40">
        <v>9</v>
      </c>
      <c r="H26" s="41">
        <v>1181</v>
      </c>
      <c r="I26" s="42">
        <v>28.6</v>
      </c>
      <c r="J26" s="43">
        <f t="shared" si="1"/>
        <v>13.295057975909039</v>
      </c>
      <c r="K26" s="44">
        <f t="shared" si="2"/>
        <v>11.04</v>
      </c>
      <c r="L26" s="45">
        <f t="shared" si="3"/>
        <v>11.17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88000</v>
      </c>
      <c r="F28" s="40">
        <v>98.7</v>
      </c>
      <c r="G28" s="40">
        <v>9</v>
      </c>
      <c r="H28" s="41">
        <v>1126</v>
      </c>
      <c r="I28" s="42">
        <v>27.1</v>
      </c>
      <c r="J28" s="43">
        <f t="shared" si="1"/>
        <v>12.67589778228076</v>
      </c>
      <c r="K28" s="44">
        <f t="shared" si="2"/>
        <v>10.75</v>
      </c>
      <c r="L28" s="45">
        <f t="shared" si="3"/>
        <v>10.87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85334</v>
      </c>
      <c r="F32" s="40">
        <v>98.7</v>
      </c>
      <c r="G32" s="40">
        <v>9</v>
      </c>
      <c r="H32" s="41">
        <v>1134</v>
      </c>
      <c r="I32" s="42">
        <v>25.7</v>
      </c>
      <c r="J32" s="43">
        <f t="shared" si="1"/>
        <v>12.76595744680851</v>
      </c>
      <c r="K32" s="44">
        <f t="shared" si="2"/>
        <v>11.03</v>
      </c>
      <c r="L32" s="45">
        <f t="shared" si="3"/>
        <v>11.16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88000</v>
      </c>
      <c r="F34" s="40">
        <v>98.7</v>
      </c>
      <c r="G34" s="40">
        <v>9</v>
      </c>
      <c r="H34" s="41">
        <v>1188</v>
      </c>
      <c r="I34" s="42">
        <v>31.1</v>
      </c>
      <c r="J34" s="43">
        <f t="shared" si="1"/>
        <v>13.373860182370819</v>
      </c>
      <c r="K34" s="44">
        <f t="shared" si="2"/>
        <v>10.71</v>
      </c>
      <c r="L34" s="45">
        <f t="shared" si="3"/>
        <v>10.84</v>
      </c>
    </row>
    <row r="35" spans="3:12" ht="15">
      <c r="C35" s="51">
        <v>25</v>
      </c>
      <c r="D35" s="53" t="s">
        <v>51</v>
      </c>
      <c r="E35" s="54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54">
        <v>82667</v>
      </c>
      <c r="F36" s="40">
        <v>98.7</v>
      </c>
      <c r="G36" s="40">
        <v>9</v>
      </c>
      <c r="H36" s="41">
        <v>1287</v>
      </c>
      <c r="I36" s="42">
        <v>30.1</v>
      </c>
      <c r="J36" s="43">
        <f t="shared" si="1"/>
        <v>14.488348530901721</v>
      </c>
      <c r="K36" s="44">
        <f t="shared" si="2"/>
        <v>11.78</v>
      </c>
      <c r="L36" s="45">
        <f t="shared" si="3"/>
        <v>11.91</v>
      </c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28.919999999999998</v>
      </c>
      <c r="J40" s="70">
        <f t="shared" ref="J40:L40" si="4">AVERAGE(J11:J39)</f>
        <v>13.236519193966</v>
      </c>
      <c r="K40" s="70">
        <f t="shared" si="4"/>
        <v>10.933000000000002</v>
      </c>
      <c r="L40" s="70">
        <f t="shared" si="4"/>
        <v>11.059999999999999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O32" sqref="O3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88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82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88400</v>
      </c>
      <c r="F15" s="40">
        <v>370</v>
      </c>
      <c r="G15" s="40">
        <v>4.5</v>
      </c>
      <c r="H15" s="41">
        <v>2823</v>
      </c>
      <c r="I15" s="42">
        <v>24.5</v>
      </c>
      <c r="J15" s="43">
        <f t="shared" ref="J15:J36" si="1">(H15*10/(F15*G15))</f>
        <v>16.954954954954953</v>
      </c>
      <c r="K15" s="44">
        <f t="shared" ref="K15:K36" si="2">ROUND(J15*(1-((I15-14)/86)),2)</f>
        <v>14.88</v>
      </c>
      <c r="L15" s="45">
        <f t="shared" ref="L15:L36" si="3">ROUND(J15*(1-((I15-15)/85)),2)</f>
        <v>15.06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87600</v>
      </c>
      <c r="F18" s="40">
        <v>374.5</v>
      </c>
      <c r="G18" s="40">
        <v>4.5</v>
      </c>
      <c r="H18" s="41">
        <v>2557</v>
      </c>
      <c r="I18" s="42">
        <v>25</v>
      </c>
      <c r="J18" s="43">
        <f t="shared" si="1"/>
        <v>15.172823023290313</v>
      </c>
      <c r="K18" s="44">
        <f t="shared" si="2"/>
        <v>13.23</v>
      </c>
      <c r="L18" s="45">
        <f t="shared" si="3"/>
        <v>13.39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86500</v>
      </c>
      <c r="F22" s="40">
        <f>F18+4.5</f>
        <v>379</v>
      </c>
      <c r="G22" s="40">
        <v>4.5</v>
      </c>
      <c r="H22" s="41">
        <v>2735</v>
      </c>
      <c r="I22" s="42">
        <v>25</v>
      </c>
      <c r="J22" s="43">
        <f t="shared" si="1"/>
        <v>16.036352975666961</v>
      </c>
      <c r="K22" s="44">
        <f t="shared" si="2"/>
        <v>13.99</v>
      </c>
      <c r="L22" s="45">
        <f t="shared" si="3"/>
        <v>14.15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87100</v>
      </c>
      <c r="F23" s="40">
        <f>F22+4.5</f>
        <v>383.5</v>
      </c>
      <c r="G23" s="40">
        <v>4.5</v>
      </c>
      <c r="H23" s="41">
        <v>2943</v>
      </c>
      <c r="I23" s="42">
        <v>26</v>
      </c>
      <c r="J23" s="43">
        <f t="shared" si="1"/>
        <v>17.053455019556715</v>
      </c>
      <c r="K23" s="44">
        <f t="shared" si="2"/>
        <v>14.67</v>
      </c>
      <c r="L23" s="45">
        <f t="shared" si="3"/>
        <v>14.85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87200</v>
      </c>
      <c r="F25" s="40">
        <f>F23+4.5</f>
        <v>388</v>
      </c>
      <c r="G25" s="40">
        <v>4.5</v>
      </c>
      <c r="H25" s="41">
        <v>3091</v>
      </c>
      <c r="I25" s="42">
        <v>28</v>
      </c>
      <c r="J25" s="43">
        <f t="shared" si="1"/>
        <v>17.703321878579612</v>
      </c>
      <c r="K25" s="44">
        <f t="shared" si="2"/>
        <v>14.82</v>
      </c>
      <c r="L25" s="45">
        <f t="shared" si="3"/>
        <v>15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86800</v>
      </c>
      <c r="F26" s="40">
        <f>F25+4.5</f>
        <v>392.5</v>
      </c>
      <c r="G26" s="40">
        <v>4.5</v>
      </c>
      <c r="H26" s="41">
        <v>3147</v>
      </c>
      <c r="I26" s="42">
        <v>28</v>
      </c>
      <c r="J26" s="43">
        <f t="shared" si="1"/>
        <v>17.817409766454354</v>
      </c>
      <c r="K26" s="44">
        <f t="shared" si="2"/>
        <v>14.92</v>
      </c>
      <c r="L26" s="45">
        <f t="shared" si="3"/>
        <v>15.09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88000</v>
      </c>
      <c r="F28" s="40">
        <f>F26+4.5</f>
        <v>397</v>
      </c>
      <c r="G28" s="40">
        <v>4.5</v>
      </c>
      <c r="H28" s="41">
        <v>3102</v>
      </c>
      <c r="I28" s="42">
        <v>29</v>
      </c>
      <c r="J28" s="43">
        <f t="shared" si="1"/>
        <v>17.363560033585223</v>
      </c>
      <c r="K28" s="44">
        <f t="shared" si="2"/>
        <v>14.34</v>
      </c>
      <c r="L28" s="45">
        <f t="shared" si="3"/>
        <v>14.5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88100</v>
      </c>
      <c r="F32" s="40">
        <f>F28+4.5</f>
        <v>401.5</v>
      </c>
      <c r="G32" s="40">
        <v>4.5</v>
      </c>
      <c r="H32" s="41">
        <v>3735</v>
      </c>
      <c r="I32" s="42">
        <v>29</v>
      </c>
      <c r="J32" s="43">
        <f t="shared" si="1"/>
        <v>20.672478206724783</v>
      </c>
      <c r="K32" s="44">
        <f t="shared" si="2"/>
        <v>17.07</v>
      </c>
      <c r="L32" s="45">
        <f t="shared" si="3"/>
        <v>17.27</v>
      </c>
      <c r="M32" s="11"/>
      <c r="N32" s="50">
        <f t="shared" si="0"/>
        <v>0</v>
      </c>
      <c r="O32" t="s">
        <v>63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88300</v>
      </c>
      <c r="F34" s="40">
        <f>F32+4.5</f>
        <v>406</v>
      </c>
      <c r="G34" s="40">
        <v>4.5</v>
      </c>
      <c r="H34" s="41">
        <v>2862</v>
      </c>
      <c r="I34" s="42">
        <v>28.6</v>
      </c>
      <c r="J34" s="43">
        <f t="shared" si="1"/>
        <v>15.665024630541872</v>
      </c>
      <c r="K34" s="44">
        <f t="shared" si="2"/>
        <v>13.01</v>
      </c>
      <c r="L34" s="45">
        <f t="shared" si="3"/>
        <v>13.16</v>
      </c>
    </row>
    <row r="35" spans="3:12" ht="15">
      <c r="C35" s="51">
        <v>25</v>
      </c>
      <c r="D35" s="53" t="s">
        <v>51</v>
      </c>
      <c r="E35" s="54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54">
        <v>88900</v>
      </c>
      <c r="F36" s="40">
        <v>415</v>
      </c>
      <c r="G36" s="40">
        <v>4.5</v>
      </c>
      <c r="H36" s="41">
        <v>3326</v>
      </c>
      <c r="I36" s="42">
        <v>27.9</v>
      </c>
      <c r="J36" s="43">
        <f t="shared" si="1"/>
        <v>17.809906291834004</v>
      </c>
      <c r="K36" s="44">
        <f t="shared" si="2"/>
        <v>14.93</v>
      </c>
      <c r="L36" s="45">
        <f t="shared" si="3"/>
        <v>15.11</v>
      </c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27.1</v>
      </c>
      <c r="J40" s="70">
        <f t="shared" ref="J40:L40" si="4">AVERAGE(J11:J39)</f>
        <v>17.224928678118879</v>
      </c>
      <c r="K40" s="70">
        <f t="shared" si="4"/>
        <v>14.586000000000002</v>
      </c>
      <c r="L40" s="70">
        <f t="shared" si="4"/>
        <v>14.757999999999999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89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90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82667</v>
      </c>
      <c r="F15" s="40">
        <v>360</v>
      </c>
      <c r="G15" s="40">
        <v>4.5</v>
      </c>
      <c r="H15" s="41">
        <v>1930</v>
      </c>
      <c r="I15" s="42">
        <v>36.299999999999997</v>
      </c>
      <c r="J15" s="43">
        <f t="shared" ref="J15:J36" si="1">(H15*10/(F15*G15))</f>
        <v>11.913580246913581</v>
      </c>
      <c r="K15" s="44">
        <f t="shared" ref="K15:K36" si="2">ROUND(J15*(1-((I15-14)/86)),2)</f>
        <v>8.82</v>
      </c>
      <c r="L15" s="45">
        <f t="shared" ref="L15:L36" si="3">ROUND(J15*(1-((I15-15)/85)),2)</f>
        <v>8.93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83600</v>
      </c>
      <c r="F18" s="40">
        <v>360</v>
      </c>
      <c r="G18" s="40">
        <v>4.5</v>
      </c>
      <c r="H18" s="41">
        <v>1845</v>
      </c>
      <c r="I18" s="42">
        <v>37</v>
      </c>
      <c r="J18" s="43">
        <f t="shared" si="1"/>
        <v>11.388888888888889</v>
      </c>
      <c r="K18" s="44">
        <f t="shared" si="2"/>
        <v>8.34</v>
      </c>
      <c r="L18" s="45">
        <f t="shared" si="3"/>
        <v>8.44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85334</v>
      </c>
      <c r="F22" s="40">
        <v>360</v>
      </c>
      <c r="G22" s="40">
        <v>4.5</v>
      </c>
      <c r="H22" s="41">
        <v>2153</v>
      </c>
      <c r="I22" s="42">
        <v>37.799999999999997</v>
      </c>
      <c r="J22" s="43">
        <f t="shared" si="1"/>
        <v>13.290123456790123</v>
      </c>
      <c r="K22" s="44">
        <f t="shared" si="2"/>
        <v>9.61</v>
      </c>
      <c r="L22" s="45">
        <f t="shared" si="3"/>
        <v>9.73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88000</v>
      </c>
      <c r="F23" s="40">
        <v>360</v>
      </c>
      <c r="G23" s="40">
        <v>4.5</v>
      </c>
      <c r="H23" s="41">
        <v>2279</v>
      </c>
      <c r="I23" s="42">
        <v>38</v>
      </c>
      <c r="J23" s="43">
        <f t="shared" si="1"/>
        <v>14.067901234567902</v>
      </c>
      <c r="K23" s="44">
        <f t="shared" si="2"/>
        <v>10.14</v>
      </c>
      <c r="L23" s="45">
        <f t="shared" si="3"/>
        <v>10.26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54">
        <v>88000</v>
      </c>
      <c r="F25" s="40">
        <v>360</v>
      </c>
      <c r="G25" s="40">
        <v>4.5</v>
      </c>
      <c r="H25" s="41">
        <v>2304</v>
      </c>
      <c r="I25" s="42">
        <v>38.799999999999997</v>
      </c>
      <c r="J25" s="43">
        <f t="shared" si="1"/>
        <v>14.222222222222221</v>
      </c>
      <c r="K25" s="44">
        <f t="shared" si="2"/>
        <v>10.119999999999999</v>
      </c>
      <c r="L25" s="45">
        <f t="shared" si="3"/>
        <v>10.24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87500</v>
      </c>
      <c r="F26" s="40">
        <v>360</v>
      </c>
      <c r="G26" s="40">
        <v>4.5</v>
      </c>
      <c r="H26" s="41">
        <v>2159</v>
      </c>
      <c r="I26" s="42">
        <v>38</v>
      </c>
      <c r="J26" s="43">
        <f t="shared" si="1"/>
        <v>13.32716049382716</v>
      </c>
      <c r="K26" s="44">
        <f t="shared" si="2"/>
        <v>9.61</v>
      </c>
      <c r="L26" s="45">
        <f t="shared" si="3"/>
        <v>9.7200000000000006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85334</v>
      </c>
      <c r="F28" s="40">
        <v>360</v>
      </c>
      <c r="G28" s="40">
        <v>4.5</v>
      </c>
      <c r="H28" s="41">
        <v>1970</v>
      </c>
      <c r="I28" s="42">
        <v>37.5</v>
      </c>
      <c r="J28" s="43">
        <f t="shared" si="1"/>
        <v>12.160493827160494</v>
      </c>
      <c r="K28" s="44">
        <f t="shared" si="2"/>
        <v>8.84</v>
      </c>
      <c r="L28" s="45">
        <f t="shared" si="3"/>
        <v>8.94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54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54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54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54">
        <v>85900</v>
      </c>
      <c r="F32" s="40">
        <v>360</v>
      </c>
      <c r="G32" s="40">
        <v>4.5</v>
      </c>
      <c r="H32" s="41">
        <v>2020</v>
      </c>
      <c r="I32" s="42">
        <v>37.799999999999997</v>
      </c>
      <c r="J32" s="43">
        <f t="shared" si="1"/>
        <v>12.469135802469136</v>
      </c>
      <c r="K32" s="44">
        <f t="shared" si="2"/>
        <v>9.02</v>
      </c>
      <c r="L32" s="45">
        <f t="shared" si="3"/>
        <v>9.1199999999999992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88000</v>
      </c>
      <c r="F34" s="40">
        <v>360</v>
      </c>
      <c r="G34" s="40">
        <v>4.5</v>
      </c>
      <c r="H34" s="41">
        <v>2155</v>
      </c>
      <c r="I34" s="42">
        <v>38.9</v>
      </c>
      <c r="J34" s="43">
        <f t="shared" si="1"/>
        <v>13.302469135802468</v>
      </c>
      <c r="K34" s="44">
        <f t="shared" si="2"/>
        <v>9.4499999999999993</v>
      </c>
      <c r="L34" s="45">
        <f t="shared" si="3"/>
        <v>9.56</v>
      </c>
    </row>
    <row r="35" spans="3:12" ht="15">
      <c r="C35" s="51">
        <v>25</v>
      </c>
      <c r="D35" s="53" t="s">
        <v>51</v>
      </c>
      <c r="E35" s="54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54">
        <v>87000</v>
      </c>
      <c r="F36" s="40">
        <v>360</v>
      </c>
      <c r="G36" s="40">
        <v>4.5</v>
      </c>
      <c r="H36" s="41">
        <v>2070</v>
      </c>
      <c r="I36" s="42">
        <v>39.9</v>
      </c>
      <c r="J36" s="43">
        <f t="shared" si="1"/>
        <v>12.777777777777779</v>
      </c>
      <c r="K36" s="44">
        <f t="shared" si="2"/>
        <v>8.93</v>
      </c>
      <c r="L36" s="45">
        <f t="shared" si="3"/>
        <v>9.0299999999999994</v>
      </c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37.999999999999993</v>
      </c>
      <c r="J40" s="70">
        <f t="shared" ref="J40:L40" si="4">AVERAGE(J11:J39)</f>
        <v>12.891975308641975</v>
      </c>
      <c r="K40" s="70">
        <f t="shared" si="4"/>
        <v>9.2880000000000003</v>
      </c>
      <c r="L40" s="70">
        <f t="shared" si="4"/>
        <v>9.397000000000002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91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92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>
        <v>74667</v>
      </c>
      <c r="F11" s="27">
        <v>237</v>
      </c>
      <c r="G11" s="27">
        <v>6</v>
      </c>
      <c r="H11" s="29">
        <v>1420</v>
      </c>
      <c r="I11" s="30">
        <v>21.4</v>
      </c>
      <c r="J11" s="31">
        <f>(H11*10/(F11*G11))</f>
        <v>9.9859353023909989</v>
      </c>
      <c r="K11" s="32">
        <f>ROUND(J11*(1-((I11-14)/86)),2)</f>
        <v>9.1300000000000008</v>
      </c>
      <c r="L11" s="33">
        <f>ROUND(J11*(1-((I11-15)/85)),2)</f>
        <v>9.23</v>
      </c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80000</v>
      </c>
      <c r="F15" s="40">
        <v>237</v>
      </c>
      <c r="G15" s="40">
        <v>6</v>
      </c>
      <c r="H15" s="41">
        <v>1605</v>
      </c>
      <c r="I15" s="42">
        <v>25.5</v>
      </c>
      <c r="J15" s="43">
        <f t="shared" ref="J15:J30" si="1">(H15*10/(F15*G15))</f>
        <v>11.286919831223628</v>
      </c>
      <c r="K15" s="44">
        <f t="shared" ref="K15:K30" si="2">ROUND(J15*(1-((I15-14)/86)),2)</f>
        <v>9.7799999999999994</v>
      </c>
      <c r="L15" s="45">
        <f t="shared" ref="L15:L30" si="3">ROUND(J15*(1-((I15-15)/85)),2)</f>
        <v>9.89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80000</v>
      </c>
      <c r="F18" s="40">
        <v>237</v>
      </c>
      <c r="G18" s="40">
        <v>6</v>
      </c>
      <c r="H18" s="41">
        <v>1717</v>
      </c>
      <c r="I18" s="42">
        <v>28.5</v>
      </c>
      <c r="J18" s="43">
        <f t="shared" si="1"/>
        <v>12.074542897327708</v>
      </c>
      <c r="K18" s="44">
        <f t="shared" si="2"/>
        <v>10.039999999999999</v>
      </c>
      <c r="L18" s="45">
        <f t="shared" si="3"/>
        <v>10.16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>
        <v>80000</v>
      </c>
      <c r="F19" s="40">
        <v>237</v>
      </c>
      <c r="G19" s="40">
        <v>6</v>
      </c>
      <c r="H19" s="41">
        <v>1800</v>
      </c>
      <c r="I19" s="42">
        <v>31</v>
      </c>
      <c r="J19" s="43">
        <f t="shared" si="1"/>
        <v>12.658227848101266</v>
      </c>
      <c r="K19" s="44">
        <f t="shared" si="2"/>
        <v>10.16</v>
      </c>
      <c r="L19" s="45">
        <f t="shared" si="3"/>
        <v>10.28</v>
      </c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82667</v>
      </c>
      <c r="F22" s="40">
        <v>237</v>
      </c>
      <c r="G22" s="40">
        <v>6</v>
      </c>
      <c r="H22" s="41">
        <v>1773</v>
      </c>
      <c r="I22" s="42">
        <v>30.5</v>
      </c>
      <c r="J22" s="43">
        <f t="shared" si="1"/>
        <v>12.468354430379748</v>
      </c>
      <c r="K22" s="44">
        <f t="shared" si="2"/>
        <v>10.08</v>
      </c>
      <c r="L22" s="45">
        <f t="shared" si="3"/>
        <v>10.19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74667</v>
      </c>
      <c r="F23" s="40">
        <v>237</v>
      </c>
      <c r="G23" s="40">
        <v>6</v>
      </c>
      <c r="H23" s="41">
        <v>1536</v>
      </c>
      <c r="I23" s="42">
        <v>29.3</v>
      </c>
      <c r="J23" s="43">
        <f t="shared" si="1"/>
        <v>10.80168776371308</v>
      </c>
      <c r="K23" s="44">
        <f t="shared" si="2"/>
        <v>8.8800000000000008</v>
      </c>
      <c r="L23" s="45">
        <f t="shared" si="3"/>
        <v>8.98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82667</v>
      </c>
      <c r="F25" s="40">
        <v>237</v>
      </c>
      <c r="G25" s="40">
        <v>6</v>
      </c>
      <c r="H25" s="41">
        <v>1892</v>
      </c>
      <c r="I25" s="42">
        <v>27.4</v>
      </c>
      <c r="J25" s="43">
        <f t="shared" si="1"/>
        <v>13.30520393811533</v>
      </c>
      <c r="K25" s="44">
        <f t="shared" si="2"/>
        <v>11.23</v>
      </c>
      <c r="L25" s="45">
        <f t="shared" si="3"/>
        <v>11.36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80000</v>
      </c>
      <c r="F26" s="40">
        <v>237</v>
      </c>
      <c r="G26" s="40">
        <v>6</v>
      </c>
      <c r="H26" s="41">
        <v>1700</v>
      </c>
      <c r="I26" s="42">
        <v>25.93</v>
      </c>
      <c r="J26" s="43">
        <f t="shared" si="1"/>
        <v>11.954992967651195</v>
      </c>
      <c r="K26" s="44">
        <f t="shared" si="2"/>
        <v>10.3</v>
      </c>
      <c r="L26" s="45">
        <f t="shared" si="3"/>
        <v>10.42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74667</v>
      </c>
      <c r="F28" s="40">
        <v>237</v>
      </c>
      <c r="G28" s="40">
        <v>6</v>
      </c>
      <c r="H28" s="41">
        <v>1552</v>
      </c>
      <c r="I28" s="42">
        <v>28.06</v>
      </c>
      <c r="J28" s="43">
        <f t="shared" si="1"/>
        <v>10.914205344585092</v>
      </c>
      <c r="K28" s="44">
        <f t="shared" si="2"/>
        <v>9.1300000000000008</v>
      </c>
      <c r="L28" s="45">
        <f t="shared" si="3"/>
        <v>9.24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80000</v>
      </c>
      <c r="F30" s="40">
        <v>237</v>
      </c>
      <c r="G30" s="40">
        <v>6</v>
      </c>
      <c r="H30" s="41">
        <v>1667</v>
      </c>
      <c r="I30" s="42">
        <v>26.56</v>
      </c>
      <c r="J30" s="43">
        <f t="shared" si="1"/>
        <v>11.722925457102672</v>
      </c>
      <c r="K30" s="44">
        <f t="shared" si="2"/>
        <v>10.01</v>
      </c>
      <c r="L30" s="45">
        <f t="shared" si="3"/>
        <v>10.130000000000001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84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27.415000000000003</v>
      </c>
      <c r="J40" s="70">
        <f t="shared" ref="J40:L40" si="4">AVERAGE(J11:J39)</f>
        <v>11.717299578059071</v>
      </c>
      <c r="K40" s="70">
        <f t="shared" si="4"/>
        <v>9.8739999999999988</v>
      </c>
      <c r="L40" s="70">
        <f t="shared" si="4"/>
        <v>9.9879999999999995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57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58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82667</v>
      </c>
      <c r="F15" s="40">
        <v>424.3</v>
      </c>
      <c r="G15" s="40">
        <v>4.5</v>
      </c>
      <c r="H15" s="41">
        <v>2331</v>
      </c>
      <c r="I15" s="42">
        <v>27.3</v>
      </c>
      <c r="J15" s="43">
        <f t="shared" ref="J15:J36" si="1">(H15*10/(F15*G15))</f>
        <v>12.208343153429176</v>
      </c>
      <c r="K15" s="44">
        <f t="shared" ref="K15:K36" si="2">ROUND(J15*(1-((I15-14)/86)),2)</f>
        <v>10.32</v>
      </c>
      <c r="L15" s="45">
        <f t="shared" ref="L15:L36" si="3">ROUND(J15*(1-((I15-15)/85)),2)</f>
        <v>10.44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>
        <v>77333</v>
      </c>
      <c r="F16" s="40">
        <v>422.3</v>
      </c>
      <c r="G16" s="40">
        <v>4.5</v>
      </c>
      <c r="H16" s="41">
        <v>2335</v>
      </c>
      <c r="I16" s="42">
        <v>24.8</v>
      </c>
      <c r="J16" s="43">
        <f t="shared" si="1"/>
        <v>12.287210250743284</v>
      </c>
      <c r="K16" s="44">
        <f t="shared" si="2"/>
        <v>10.74</v>
      </c>
      <c r="L16" s="45">
        <f t="shared" si="3"/>
        <v>10.87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82667</v>
      </c>
      <c r="F22" s="40">
        <v>424.3</v>
      </c>
      <c r="G22" s="40">
        <v>4.5</v>
      </c>
      <c r="H22" s="41">
        <v>2534</v>
      </c>
      <c r="I22" s="42">
        <v>30.5</v>
      </c>
      <c r="J22" s="43">
        <f t="shared" si="1"/>
        <v>13.271532196820907</v>
      </c>
      <c r="K22" s="44">
        <f t="shared" si="2"/>
        <v>10.73</v>
      </c>
      <c r="L22" s="45">
        <f t="shared" si="3"/>
        <v>10.85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82667</v>
      </c>
      <c r="F23" s="40">
        <v>424.3</v>
      </c>
      <c r="G23" s="40">
        <v>4.5</v>
      </c>
      <c r="H23" s="41">
        <v>2411</v>
      </c>
      <c r="I23" s="42">
        <v>28.9</v>
      </c>
      <c r="J23" s="43">
        <f t="shared" si="1"/>
        <v>12.627333909445621</v>
      </c>
      <c r="K23" s="44">
        <f t="shared" si="2"/>
        <v>10.44</v>
      </c>
      <c r="L23" s="45">
        <f t="shared" si="3"/>
        <v>10.56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82667</v>
      </c>
      <c r="F25" s="40">
        <v>424.3</v>
      </c>
      <c r="G25" s="40">
        <v>4.5</v>
      </c>
      <c r="H25" s="41">
        <v>2538</v>
      </c>
      <c r="I25" s="42">
        <v>28.7</v>
      </c>
      <c r="J25" s="43">
        <f t="shared" si="1"/>
        <v>13.292481734621729</v>
      </c>
      <c r="K25" s="44">
        <f t="shared" si="2"/>
        <v>11.02</v>
      </c>
      <c r="L25" s="45">
        <f t="shared" si="3"/>
        <v>11.15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82667</v>
      </c>
      <c r="F26" s="40">
        <v>424.3</v>
      </c>
      <c r="G26" s="40">
        <v>4.5</v>
      </c>
      <c r="H26" s="41">
        <v>2612</v>
      </c>
      <c r="I26" s="42">
        <v>28.6</v>
      </c>
      <c r="J26" s="43">
        <f t="shared" si="1"/>
        <v>13.680048183936941</v>
      </c>
      <c r="K26" s="44">
        <f t="shared" si="2"/>
        <v>11.36</v>
      </c>
      <c r="L26" s="45">
        <f t="shared" si="3"/>
        <v>11.49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80000</v>
      </c>
      <c r="F28" s="40">
        <v>424.3</v>
      </c>
      <c r="G28" s="40">
        <v>4.5</v>
      </c>
      <c r="H28" s="41">
        <v>2422</v>
      </c>
      <c r="I28" s="42">
        <v>27.4</v>
      </c>
      <c r="J28" s="43">
        <f t="shared" si="1"/>
        <v>12.684945138397882</v>
      </c>
      <c r="K28" s="44">
        <f t="shared" si="2"/>
        <v>10.71</v>
      </c>
      <c r="L28" s="45">
        <f t="shared" si="3"/>
        <v>10.83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82667</v>
      </c>
      <c r="F30" s="40">
        <v>424.3</v>
      </c>
      <c r="G30" s="40">
        <v>4.5</v>
      </c>
      <c r="H30" s="41">
        <v>2718</v>
      </c>
      <c r="I30" s="42">
        <v>28.9</v>
      </c>
      <c r="J30" s="43">
        <f t="shared" si="1"/>
        <v>14.235210935658731</v>
      </c>
      <c r="K30" s="44">
        <f t="shared" si="2"/>
        <v>11.77</v>
      </c>
      <c r="L30" s="45">
        <f t="shared" si="3"/>
        <v>11.91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82667</v>
      </c>
      <c r="F32" s="40">
        <v>424.3</v>
      </c>
      <c r="G32" s="40">
        <v>4.5</v>
      </c>
      <c r="H32" s="41">
        <v>2588</v>
      </c>
      <c r="I32" s="42">
        <v>27.4</v>
      </c>
      <c r="J32" s="43">
        <f t="shared" si="1"/>
        <v>13.554350957132007</v>
      </c>
      <c r="K32" s="44">
        <f t="shared" si="2"/>
        <v>11.44</v>
      </c>
      <c r="L32" s="45">
        <f t="shared" si="3"/>
        <v>11.58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77333</v>
      </c>
      <c r="F34" s="40">
        <v>422.3</v>
      </c>
      <c r="G34" s="40">
        <v>4.5</v>
      </c>
      <c r="H34" s="41">
        <v>2636</v>
      </c>
      <c r="I34" s="42">
        <v>27.8</v>
      </c>
      <c r="J34" s="43">
        <f t="shared" si="1"/>
        <v>13.871129002552161</v>
      </c>
      <c r="K34" s="44">
        <f t="shared" si="2"/>
        <v>11.65</v>
      </c>
      <c r="L34" s="45">
        <f t="shared" si="3"/>
        <v>11.78</v>
      </c>
    </row>
    <row r="35" spans="3:12" ht="15">
      <c r="C35" s="51">
        <v>25</v>
      </c>
      <c r="D35" s="53" t="s">
        <v>51</v>
      </c>
      <c r="E35" s="54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54">
        <v>82667</v>
      </c>
      <c r="F36" s="40">
        <v>424.3</v>
      </c>
      <c r="G36" s="40">
        <v>4.5</v>
      </c>
      <c r="H36" s="41">
        <v>2624</v>
      </c>
      <c r="I36" s="42">
        <v>28.5</v>
      </c>
      <c r="J36" s="43">
        <f t="shared" si="1"/>
        <v>13.742896797339407</v>
      </c>
      <c r="K36" s="44">
        <f t="shared" si="2"/>
        <v>11.43</v>
      </c>
      <c r="L36" s="45">
        <f t="shared" si="3"/>
        <v>11.56</v>
      </c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28.072727272727274</v>
      </c>
      <c r="J40" s="70">
        <f t="shared" ref="J40:L40" si="4">AVERAGE(J11:J39)</f>
        <v>13.223225660007076</v>
      </c>
      <c r="K40" s="70">
        <f t="shared" si="4"/>
        <v>11.055454545454545</v>
      </c>
      <c r="L40" s="70">
        <f t="shared" si="4"/>
        <v>11.183636363636364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50" sqref="D50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93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94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74600</v>
      </c>
      <c r="F15" s="40">
        <v>630</v>
      </c>
      <c r="G15" s="40">
        <v>3</v>
      </c>
      <c r="H15" s="41">
        <v>2130</v>
      </c>
      <c r="I15" s="42">
        <v>28.5</v>
      </c>
      <c r="J15" s="43">
        <f t="shared" ref="J15:J34" si="1">(H15*10/(F15*G15))</f>
        <v>11.269841269841271</v>
      </c>
      <c r="K15" s="44">
        <f t="shared" ref="K15:K34" si="2">ROUND(J15*(1-((I15-14)/86)),2)</f>
        <v>9.3699999999999992</v>
      </c>
      <c r="L15" s="45">
        <f t="shared" ref="L15:L34" si="3">ROUND(J15*(1-((I15-15)/85)),2)</f>
        <v>9.48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74600</v>
      </c>
      <c r="F18" s="40">
        <v>630</v>
      </c>
      <c r="G18" s="40">
        <v>3</v>
      </c>
      <c r="H18" s="41">
        <v>2440</v>
      </c>
      <c r="I18" s="42">
        <v>36.6</v>
      </c>
      <c r="J18" s="43">
        <f t="shared" si="1"/>
        <v>12.91005291005291</v>
      </c>
      <c r="K18" s="44">
        <f t="shared" si="2"/>
        <v>9.52</v>
      </c>
      <c r="L18" s="45">
        <f t="shared" si="3"/>
        <v>9.6300000000000008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77300</v>
      </c>
      <c r="F22" s="40">
        <v>630</v>
      </c>
      <c r="G22" s="40">
        <v>3</v>
      </c>
      <c r="H22" s="41">
        <v>2275</v>
      </c>
      <c r="I22" s="42">
        <v>33.5</v>
      </c>
      <c r="J22" s="43">
        <f t="shared" si="1"/>
        <v>12.037037037037036</v>
      </c>
      <c r="K22" s="44">
        <f t="shared" si="2"/>
        <v>9.31</v>
      </c>
      <c r="L22" s="45">
        <f t="shared" si="3"/>
        <v>9.42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74600</v>
      </c>
      <c r="F23" s="40">
        <v>630</v>
      </c>
      <c r="G23" s="40">
        <v>3</v>
      </c>
      <c r="H23" s="41">
        <v>2525</v>
      </c>
      <c r="I23" s="42">
        <v>35.4</v>
      </c>
      <c r="J23" s="43">
        <f t="shared" si="1"/>
        <v>13.359788359788359</v>
      </c>
      <c r="K23" s="44">
        <f t="shared" si="2"/>
        <v>10.039999999999999</v>
      </c>
      <c r="L23" s="45">
        <f t="shared" si="3"/>
        <v>10.15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74600</v>
      </c>
      <c r="F25" s="40">
        <v>623</v>
      </c>
      <c r="G25" s="40">
        <v>3</v>
      </c>
      <c r="H25" s="41">
        <v>2315</v>
      </c>
      <c r="I25" s="42">
        <v>35.799999999999997</v>
      </c>
      <c r="J25" s="43">
        <f t="shared" si="1"/>
        <v>12.386302835741038</v>
      </c>
      <c r="K25" s="44">
        <f t="shared" si="2"/>
        <v>9.25</v>
      </c>
      <c r="L25" s="45">
        <f t="shared" si="3"/>
        <v>9.36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74600</v>
      </c>
      <c r="F26" s="40">
        <v>630</v>
      </c>
      <c r="G26" s="40">
        <v>3</v>
      </c>
      <c r="H26" s="41">
        <v>2250</v>
      </c>
      <c r="I26" s="42">
        <v>35.799999999999997</v>
      </c>
      <c r="J26" s="43">
        <f t="shared" si="1"/>
        <v>11.904761904761905</v>
      </c>
      <c r="K26" s="44">
        <f t="shared" si="2"/>
        <v>8.89</v>
      </c>
      <c r="L26" s="45">
        <f t="shared" si="3"/>
        <v>8.99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77300</v>
      </c>
      <c r="F28" s="40">
        <v>630</v>
      </c>
      <c r="G28" s="40">
        <v>3</v>
      </c>
      <c r="H28" s="41">
        <v>2380</v>
      </c>
      <c r="I28" s="42">
        <v>32.200000000000003</v>
      </c>
      <c r="J28" s="43">
        <f t="shared" si="1"/>
        <v>12.592592592592593</v>
      </c>
      <c r="K28" s="44">
        <f t="shared" si="2"/>
        <v>9.93</v>
      </c>
      <c r="L28" s="45">
        <f t="shared" si="3"/>
        <v>10.039999999999999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77300</v>
      </c>
      <c r="F30" s="40">
        <v>630</v>
      </c>
      <c r="G30" s="40">
        <v>3</v>
      </c>
      <c r="H30" s="41">
        <v>2090</v>
      </c>
      <c r="I30" s="42">
        <v>37</v>
      </c>
      <c r="J30" s="43">
        <f t="shared" si="1"/>
        <v>11.058201058201059</v>
      </c>
      <c r="K30" s="44">
        <f t="shared" si="2"/>
        <v>8.1</v>
      </c>
      <c r="L30" s="45">
        <f t="shared" si="3"/>
        <v>8.1999999999999993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74600</v>
      </c>
      <c r="F32" s="40">
        <v>630</v>
      </c>
      <c r="G32" s="40">
        <v>3</v>
      </c>
      <c r="H32" s="41">
        <v>2185</v>
      </c>
      <c r="I32" s="42">
        <v>32.200000000000003</v>
      </c>
      <c r="J32" s="43">
        <f t="shared" si="1"/>
        <v>11.56084656084656</v>
      </c>
      <c r="K32" s="44">
        <f t="shared" si="2"/>
        <v>9.11</v>
      </c>
      <c r="L32" s="45">
        <f t="shared" si="3"/>
        <v>9.2200000000000006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>
        <v>74600</v>
      </c>
      <c r="F33" s="40">
        <v>630</v>
      </c>
      <c r="G33" s="40">
        <v>3</v>
      </c>
      <c r="H33" s="41">
        <v>2440</v>
      </c>
      <c r="I33" s="42">
        <v>35.700000000000003</v>
      </c>
      <c r="J33" s="43">
        <f t="shared" si="1"/>
        <v>12.91005291005291</v>
      </c>
      <c r="K33" s="44">
        <f t="shared" si="2"/>
        <v>9.65</v>
      </c>
      <c r="L33" s="45">
        <f t="shared" si="3"/>
        <v>9.77</v>
      </c>
    </row>
    <row r="34" spans="3:12" ht="15">
      <c r="C34" s="51">
        <v>24</v>
      </c>
      <c r="D34" s="52" t="s">
        <v>50</v>
      </c>
      <c r="E34" s="54">
        <v>74600</v>
      </c>
      <c r="F34" s="40">
        <v>630</v>
      </c>
      <c r="G34" s="40">
        <v>3</v>
      </c>
      <c r="H34" s="41">
        <v>2490</v>
      </c>
      <c r="I34" s="42">
        <v>32.799999999999997</v>
      </c>
      <c r="J34" s="43">
        <f t="shared" si="1"/>
        <v>13.174603174603174</v>
      </c>
      <c r="K34" s="44">
        <f t="shared" si="2"/>
        <v>10.29</v>
      </c>
      <c r="L34" s="45">
        <f t="shared" si="3"/>
        <v>10.42</v>
      </c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34.136363636363633</v>
      </c>
      <c r="J40" s="70">
        <f t="shared" ref="J40:L40" si="4">AVERAGE(J11:J39)</f>
        <v>12.287643692138074</v>
      </c>
      <c r="K40" s="70">
        <f t="shared" si="4"/>
        <v>9.4054545454545462</v>
      </c>
      <c r="L40" s="70">
        <f t="shared" si="4"/>
        <v>9.5163636363636357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95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96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74600</v>
      </c>
      <c r="F15" s="40">
        <v>256</v>
      </c>
      <c r="G15" s="40">
        <v>9</v>
      </c>
      <c r="H15" s="41">
        <v>2820</v>
      </c>
      <c r="I15" s="42">
        <v>23.4</v>
      </c>
      <c r="J15" s="43">
        <f t="shared" ref="J15:J34" si="1">(H15*10/(F15*G15))</f>
        <v>12.239583333333334</v>
      </c>
      <c r="K15" s="44">
        <f t="shared" ref="K15:K34" si="2">ROUND(J15*(1-((I15-14)/86)),2)</f>
        <v>10.9</v>
      </c>
      <c r="L15" s="45">
        <f t="shared" ref="L15:L34" si="3">ROUND(J15*(1-((I15-15)/85)),2)</f>
        <v>11.03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77300</v>
      </c>
      <c r="F18" s="40">
        <v>257</v>
      </c>
      <c r="G18" s="40">
        <v>9</v>
      </c>
      <c r="H18" s="41">
        <v>2800</v>
      </c>
      <c r="I18" s="42">
        <v>25.3</v>
      </c>
      <c r="J18" s="43">
        <f t="shared" si="1"/>
        <v>12.105490704712494</v>
      </c>
      <c r="K18" s="44">
        <f t="shared" si="2"/>
        <v>10.51</v>
      </c>
      <c r="L18" s="45">
        <f t="shared" si="3"/>
        <v>10.64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77300</v>
      </c>
      <c r="F22" s="40">
        <v>258</v>
      </c>
      <c r="G22" s="40">
        <v>9</v>
      </c>
      <c r="H22" s="41">
        <v>3180</v>
      </c>
      <c r="I22" s="42">
        <v>28.6</v>
      </c>
      <c r="J22" s="43">
        <f t="shared" si="1"/>
        <v>13.695090439276486</v>
      </c>
      <c r="K22" s="44">
        <f t="shared" si="2"/>
        <v>11.37</v>
      </c>
      <c r="L22" s="45">
        <f t="shared" si="3"/>
        <v>11.5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74600</v>
      </c>
      <c r="F23" s="40">
        <v>259</v>
      </c>
      <c r="G23" s="40">
        <v>9</v>
      </c>
      <c r="H23" s="41">
        <v>2720</v>
      </c>
      <c r="I23" s="42">
        <v>25.4</v>
      </c>
      <c r="J23" s="43">
        <f t="shared" si="1"/>
        <v>11.668811668811669</v>
      </c>
      <c r="K23" s="44">
        <f t="shared" si="2"/>
        <v>10.119999999999999</v>
      </c>
      <c r="L23" s="45">
        <f t="shared" si="3"/>
        <v>10.24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77300</v>
      </c>
      <c r="F25" s="40">
        <v>259</v>
      </c>
      <c r="G25" s="40">
        <v>9</v>
      </c>
      <c r="H25" s="41">
        <v>2980</v>
      </c>
      <c r="I25" s="42">
        <v>24.2</v>
      </c>
      <c r="J25" s="43">
        <f t="shared" si="1"/>
        <v>12.784212784212784</v>
      </c>
      <c r="K25" s="44">
        <f t="shared" si="2"/>
        <v>11.27</v>
      </c>
      <c r="L25" s="45">
        <f t="shared" si="3"/>
        <v>11.4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77300</v>
      </c>
      <c r="F26" s="40">
        <v>259</v>
      </c>
      <c r="G26" s="40">
        <v>9</v>
      </c>
      <c r="H26" s="41">
        <v>3040</v>
      </c>
      <c r="I26" s="42">
        <v>24</v>
      </c>
      <c r="J26" s="43">
        <f t="shared" si="1"/>
        <v>13.041613041613042</v>
      </c>
      <c r="K26" s="44">
        <f t="shared" si="2"/>
        <v>11.53</v>
      </c>
      <c r="L26" s="45">
        <f t="shared" si="3"/>
        <v>11.66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74600</v>
      </c>
      <c r="F28" s="40">
        <v>261</v>
      </c>
      <c r="G28" s="40">
        <v>9</v>
      </c>
      <c r="H28" s="41">
        <v>2760</v>
      </c>
      <c r="I28" s="42">
        <v>24.2</v>
      </c>
      <c r="J28" s="43">
        <f t="shared" si="1"/>
        <v>11.749680715197957</v>
      </c>
      <c r="K28" s="44">
        <f t="shared" si="2"/>
        <v>10.36</v>
      </c>
      <c r="L28" s="45">
        <f t="shared" si="3"/>
        <v>10.48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74600</v>
      </c>
      <c r="F30" s="40">
        <v>262</v>
      </c>
      <c r="G30" s="40">
        <v>9</v>
      </c>
      <c r="H30" s="41">
        <v>2780</v>
      </c>
      <c r="I30" s="42">
        <v>24.3</v>
      </c>
      <c r="J30" s="43">
        <f t="shared" si="1"/>
        <v>11.789652247667515</v>
      </c>
      <c r="K30" s="44">
        <f t="shared" si="2"/>
        <v>10.38</v>
      </c>
      <c r="L30" s="45">
        <f t="shared" si="3"/>
        <v>10.5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77300</v>
      </c>
      <c r="F32" s="40">
        <v>263</v>
      </c>
      <c r="G32" s="40">
        <v>9</v>
      </c>
      <c r="H32" s="41">
        <v>3040</v>
      </c>
      <c r="I32" s="42">
        <v>26.6</v>
      </c>
      <c r="J32" s="43">
        <f t="shared" si="1"/>
        <v>12.843261512463034</v>
      </c>
      <c r="K32" s="44">
        <f t="shared" si="2"/>
        <v>10.96</v>
      </c>
      <c r="L32" s="45">
        <f t="shared" si="3"/>
        <v>11.09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>
        <v>77300</v>
      </c>
      <c r="F33" s="40">
        <v>264</v>
      </c>
      <c r="G33" s="40">
        <v>9</v>
      </c>
      <c r="H33" s="41">
        <v>3400</v>
      </c>
      <c r="I33" s="42">
        <v>25.4</v>
      </c>
      <c r="J33" s="43">
        <f t="shared" si="1"/>
        <v>14.30976430976431</v>
      </c>
      <c r="K33" s="44">
        <f t="shared" si="2"/>
        <v>12.41</v>
      </c>
      <c r="L33" s="45">
        <f t="shared" si="3"/>
        <v>12.56</v>
      </c>
    </row>
    <row r="34" spans="3:12" ht="15">
      <c r="C34" s="51">
        <v>24</v>
      </c>
      <c r="D34" s="52" t="s">
        <v>50</v>
      </c>
      <c r="E34" s="54">
        <v>77300</v>
      </c>
      <c r="F34" s="40">
        <v>261</v>
      </c>
      <c r="G34" s="40">
        <v>9</v>
      </c>
      <c r="H34" s="41">
        <v>3180</v>
      </c>
      <c r="I34" s="42">
        <v>27</v>
      </c>
      <c r="J34" s="43">
        <f t="shared" si="1"/>
        <v>13.537675606641123</v>
      </c>
      <c r="K34" s="44">
        <f t="shared" si="2"/>
        <v>11.49</v>
      </c>
      <c r="L34" s="45">
        <f t="shared" si="3"/>
        <v>11.63</v>
      </c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25.309090909090912</v>
      </c>
      <c r="J40" s="70">
        <f t="shared" ref="J40:L40" si="4">AVERAGE(J11:J39)</f>
        <v>12.705894214881249</v>
      </c>
      <c r="K40" s="70">
        <f t="shared" si="4"/>
        <v>11.027272727272727</v>
      </c>
      <c r="L40" s="70">
        <f t="shared" si="4"/>
        <v>11.157272727272728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F35" sqref="F35"/>
    </sheetView>
  </sheetViews>
  <sheetFormatPr defaultRowHeight="12.75"/>
  <cols>
    <col min="2" max="2" width="26.5703125" customWidth="1"/>
    <col min="3" max="3" width="13.28515625" bestFit="1" customWidth="1"/>
    <col min="4" max="4" width="14.5703125" customWidth="1"/>
    <col min="5" max="5" width="13" customWidth="1"/>
    <col min="6" max="6" width="16.140625" customWidth="1"/>
    <col min="7" max="7" width="13.28515625" customWidth="1"/>
    <col min="8" max="8" width="12.7109375" customWidth="1"/>
  </cols>
  <sheetData>
    <row r="1" spans="1:8" ht="3" customHeight="1"/>
    <row r="2" spans="1:8" ht="3.75" customHeight="1"/>
    <row r="3" spans="1:8" ht="4.5" customHeight="1">
      <c r="B3" s="1"/>
    </row>
    <row r="4" spans="1:8" ht="22.5">
      <c r="B4" s="104" t="s">
        <v>97</v>
      </c>
    </row>
    <row r="5" spans="1:8" ht="20.25">
      <c r="B5" s="105" t="s">
        <v>98</v>
      </c>
    </row>
    <row r="6" spans="1:8" ht="20.25">
      <c r="B6" s="105" t="s">
        <v>99</v>
      </c>
    </row>
    <row r="7" spans="1:8" ht="20.25">
      <c r="B7" s="105" t="s">
        <v>100</v>
      </c>
    </row>
    <row r="8" spans="1:8" ht="16.5" thickBot="1">
      <c r="A8" s="5"/>
      <c r="B8" s="106" t="s">
        <v>101</v>
      </c>
    </row>
    <row r="9" spans="1:8" ht="15">
      <c r="B9" s="107" t="s">
        <v>3</v>
      </c>
      <c r="C9" s="108"/>
      <c r="D9" s="108" t="s">
        <v>102</v>
      </c>
      <c r="E9" s="108" t="s">
        <v>103</v>
      </c>
      <c r="F9" s="108" t="s">
        <v>104</v>
      </c>
      <c r="G9" s="108" t="s">
        <v>105</v>
      </c>
      <c r="H9" s="109" t="s">
        <v>106</v>
      </c>
    </row>
    <row r="10" spans="1:8" ht="18.75" thickBot="1">
      <c r="A10" s="6"/>
      <c r="B10" s="110" t="s">
        <v>15</v>
      </c>
      <c r="C10" s="111" t="s">
        <v>107</v>
      </c>
      <c r="D10" s="112" t="s">
        <v>108</v>
      </c>
      <c r="E10" s="113" t="s">
        <v>109</v>
      </c>
      <c r="F10" s="114" t="s">
        <v>110</v>
      </c>
      <c r="G10" s="115" t="s">
        <v>23</v>
      </c>
      <c r="H10" s="116" t="s">
        <v>111</v>
      </c>
    </row>
    <row r="11" spans="1:8" ht="18.75" thickBot="1">
      <c r="B11" s="203" t="s">
        <v>116</v>
      </c>
      <c r="C11" s="214">
        <v>230</v>
      </c>
      <c r="D11" s="119">
        <v>20</v>
      </c>
      <c r="E11" s="120">
        <v>82099.850000000006</v>
      </c>
      <c r="F11" s="121">
        <v>28.440000000000005</v>
      </c>
      <c r="G11" s="122">
        <v>10.611499999999998</v>
      </c>
      <c r="H11" s="204">
        <v>15.06</v>
      </c>
    </row>
    <row r="12" spans="1:8" ht="18.75" thickBot="1">
      <c r="B12" s="205" t="s">
        <v>117</v>
      </c>
      <c r="C12" s="215">
        <v>230</v>
      </c>
      <c r="D12" s="119">
        <v>11</v>
      </c>
      <c r="E12" s="120">
        <v>80000.181818181823</v>
      </c>
      <c r="F12" s="121">
        <v>25.799999999999997</v>
      </c>
      <c r="G12" s="122">
        <v>11.070909090909089</v>
      </c>
      <c r="H12" s="204">
        <v>12.24</v>
      </c>
    </row>
    <row r="13" spans="1:8" ht="18.75" thickBot="1">
      <c r="B13" s="205" t="s">
        <v>118</v>
      </c>
      <c r="C13" s="216">
        <v>230</v>
      </c>
      <c r="D13" s="119">
        <v>15</v>
      </c>
      <c r="E13" s="120">
        <v>81842.333333333328</v>
      </c>
      <c r="F13" s="121">
        <v>30.733333333333338</v>
      </c>
      <c r="G13" s="122">
        <v>10.337999999999999</v>
      </c>
      <c r="H13" s="204">
        <v>13.39</v>
      </c>
    </row>
    <row r="14" spans="1:8" ht="18.75" thickBot="1">
      <c r="B14" s="218" t="s">
        <v>120</v>
      </c>
      <c r="C14" s="126">
        <v>240</v>
      </c>
      <c r="D14" s="219">
        <v>20</v>
      </c>
      <c r="E14" s="220">
        <v>82404.850000000006</v>
      </c>
      <c r="F14" s="221">
        <v>30.639999999999997</v>
      </c>
      <c r="G14" s="222">
        <v>11.042999999999999</v>
      </c>
      <c r="H14" s="223">
        <v>14.15</v>
      </c>
    </row>
    <row r="15" spans="1:8" ht="18.75" thickBot="1">
      <c r="B15" s="218" t="s">
        <v>121</v>
      </c>
      <c r="C15" s="126">
        <v>260</v>
      </c>
      <c r="D15" s="219">
        <v>21</v>
      </c>
      <c r="E15" s="220">
        <v>81698.238095238092</v>
      </c>
      <c r="F15" s="221">
        <v>30.490476190476187</v>
      </c>
      <c r="G15" s="222">
        <v>10.852857142857141</v>
      </c>
      <c r="H15" s="223">
        <v>14.85</v>
      </c>
    </row>
    <row r="16" spans="1:8" ht="18.75" thickBot="1">
      <c r="B16" s="218" t="s">
        <v>122</v>
      </c>
      <c r="C16" s="126">
        <v>250</v>
      </c>
      <c r="D16" s="219">
        <v>9</v>
      </c>
      <c r="E16" s="220">
        <v>80755.666666666672</v>
      </c>
      <c r="F16" s="221">
        <v>29.13333333333334</v>
      </c>
      <c r="G16" s="222">
        <v>10.512222222222221</v>
      </c>
      <c r="H16" s="223">
        <v>12.4</v>
      </c>
    </row>
    <row r="17" spans="2:8" ht="18.75" thickBot="1">
      <c r="B17" s="172" t="s">
        <v>123</v>
      </c>
      <c r="C17" s="216">
        <v>270</v>
      </c>
      <c r="D17" s="119">
        <v>20</v>
      </c>
      <c r="E17" s="120">
        <v>82224.75</v>
      </c>
      <c r="F17" s="121">
        <v>29.57</v>
      </c>
      <c r="G17" s="122">
        <v>11.55</v>
      </c>
      <c r="H17" s="204">
        <v>15</v>
      </c>
    </row>
    <row r="18" spans="2:8" ht="18.75" thickBot="1">
      <c r="B18" s="172" t="s">
        <v>124</v>
      </c>
      <c r="C18" s="217">
        <v>270</v>
      </c>
      <c r="D18" s="119">
        <v>20</v>
      </c>
      <c r="E18" s="120">
        <v>82043.149999999994</v>
      </c>
      <c r="F18" s="121">
        <v>29.359999999999996</v>
      </c>
      <c r="G18" s="122">
        <v>11.335000000000001</v>
      </c>
      <c r="H18" s="204">
        <v>15.09</v>
      </c>
    </row>
    <row r="19" spans="2:8" ht="18.75" thickBot="1">
      <c r="B19" s="172" t="s">
        <v>125</v>
      </c>
      <c r="C19" s="123">
        <v>280</v>
      </c>
      <c r="D19" s="119">
        <v>19</v>
      </c>
      <c r="E19" s="120">
        <v>82152.421052631573</v>
      </c>
      <c r="F19" s="121">
        <v>28.91736842105264</v>
      </c>
      <c r="G19" s="122">
        <v>10.598947368421051</v>
      </c>
      <c r="H19" s="204">
        <v>14.5</v>
      </c>
    </row>
    <row r="20" spans="2:8" ht="18.75" thickBot="1">
      <c r="B20" s="218" t="s">
        <v>126</v>
      </c>
      <c r="C20" s="126">
        <v>270</v>
      </c>
      <c r="D20" s="219">
        <v>14</v>
      </c>
      <c r="E20" s="220">
        <v>80945.357142857145</v>
      </c>
      <c r="F20" s="221">
        <v>28.29</v>
      </c>
      <c r="G20" s="222">
        <v>10.914285714285713</v>
      </c>
      <c r="H20" s="223">
        <v>12.43</v>
      </c>
    </row>
    <row r="21" spans="2:8" ht="18.75" thickBot="1">
      <c r="B21" s="224" t="s">
        <v>128</v>
      </c>
      <c r="C21" s="126">
        <v>270</v>
      </c>
      <c r="D21" s="219">
        <v>12</v>
      </c>
      <c r="E21" s="220">
        <v>82549.583333333328</v>
      </c>
      <c r="F21" s="221">
        <v>29.172499999999999</v>
      </c>
      <c r="G21" s="222">
        <v>11.128333333333332</v>
      </c>
      <c r="H21" s="223">
        <v>17.27</v>
      </c>
    </row>
    <row r="22" spans="2:8" ht="18.75" thickBot="1">
      <c r="B22" s="225" t="s">
        <v>129</v>
      </c>
      <c r="C22" s="126">
        <v>270</v>
      </c>
      <c r="D22" s="219">
        <v>10</v>
      </c>
      <c r="E22" s="220">
        <v>83042.600000000006</v>
      </c>
      <c r="F22" s="221">
        <v>30.796999999999997</v>
      </c>
      <c r="G22" s="222">
        <v>11.242999999999999</v>
      </c>
      <c r="H22" s="223">
        <v>13.16</v>
      </c>
    </row>
    <row r="23" spans="2:8" ht="18.75" thickBot="1">
      <c r="B23" s="207" t="s">
        <v>130</v>
      </c>
      <c r="C23" s="208">
        <v>290</v>
      </c>
      <c r="D23" s="209">
        <v>9</v>
      </c>
      <c r="E23" s="210">
        <v>85343.888888888891</v>
      </c>
      <c r="F23" s="211">
        <v>31.441111111111113</v>
      </c>
      <c r="G23" s="212">
        <v>11.646666666666668</v>
      </c>
      <c r="H23" s="213">
        <v>15.11</v>
      </c>
    </row>
    <row r="24" spans="2:8" ht="18">
      <c r="D24" s="128" t="s">
        <v>131</v>
      </c>
      <c r="E24" s="129">
        <f>AVERAGE(E11:E23)</f>
        <v>82084.836179317761</v>
      </c>
      <c r="F24" s="130">
        <f>AVERAGE(F11:F23)</f>
        <v>29.445009414562055</v>
      </c>
      <c r="G24" s="131">
        <f>AVERAGE(G11:G23)</f>
        <v>10.988055502976554</v>
      </c>
      <c r="H24" s="131">
        <f>AVERAGE(H11:H23)</f>
        <v>14.203846153846156</v>
      </c>
    </row>
  </sheetData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8:M54"/>
  <sheetViews>
    <sheetView zoomScaleNormal="100" workbookViewId="0">
      <selection activeCell="I36" sqref="I36"/>
    </sheetView>
  </sheetViews>
  <sheetFormatPr defaultRowHeight="15"/>
  <cols>
    <col min="1" max="1" width="21" style="132" customWidth="1"/>
    <col min="2" max="2" width="13" style="132" customWidth="1"/>
    <col min="3" max="3" width="13.28515625" style="132" bestFit="1" customWidth="1"/>
    <col min="4" max="4" width="9.85546875" style="132" bestFit="1" customWidth="1"/>
    <col min="5" max="5" width="13" style="132" customWidth="1"/>
    <col min="6" max="6" width="10.140625" style="132" customWidth="1"/>
    <col min="7" max="8" width="14.85546875" style="132" bestFit="1" customWidth="1"/>
    <col min="9" max="16384" width="9.140625" style="132"/>
  </cols>
  <sheetData>
    <row r="8" spans="2:13" ht="15.75" thickBot="1"/>
    <row r="9" spans="2:13">
      <c r="B9" s="133"/>
      <c r="C9" s="134"/>
      <c r="D9" s="134"/>
      <c r="E9" s="134"/>
      <c r="F9" s="134"/>
      <c r="G9" s="134"/>
      <c r="H9" s="135"/>
    </row>
    <row r="10" spans="2:13">
      <c r="B10" s="136"/>
      <c r="C10" s="137"/>
      <c r="D10" s="137"/>
      <c r="E10" s="137"/>
      <c r="F10" s="137"/>
      <c r="G10" s="137"/>
      <c r="H10" s="138"/>
    </row>
    <row r="11" spans="2:13" ht="18">
      <c r="B11" s="136"/>
      <c r="C11" s="139"/>
      <c r="D11" s="137"/>
      <c r="E11" s="137"/>
      <c r="F11" s="137"/>
      <c r="G11" s="140"/>
      <c r="H11" s="141"/>
      <c r="L11" s="137"/>
      <c r="M11" s="137"/>
    </row>
    <row r="12" spans="2:13" ht="18">
      <c r="B12" s="136"/>
      <c r="C12" s="139"/>
      <c r="D12" s="137"/>
      <c r="E12" s="137"/>
      <c r="F12" s="137"/>
      <c r="G12" s="140"/>
      <c r="H12" s="141"/>
      <c r="L12" s="137"/>
      <c r="M12" s="137"/>
    </row>
    <row r="13" spans="2:13" ht="18">
      <c r="B13" s="136"/>
      <c r="C13" s="139"/>
      <c r="D13" s="137"/>
      <c r="E13" s="137"/>
      <c r="F13" s="137"/>
      <c r="G13" s="140"/>
      <c r="H13" s="141"/>
    </row>
    <row r="14" spans="2:13" ht="18">
      <c r="B14" s="136"/>
      <c r="C14" s="139"/>
      <c r="D14" s="137"/>
      <c r="E14" s="137"/>
      <c r="F14" s="137"/>
      <c r="G14" s="140"/>
      <c r="H14" s="141"/>
    </row>
    <row r="15" spans="2:13" ht="18">
      <c r="B15" s="136"/>
      <c r="C15" s="139"/>
      <c r="D15" s="137"/>
      <c r="E15" s="137"/>
      <c r="F15" s="137"/>
      <c r="G15" s="140"/>
      <c r="H15" s="141"/>
    </row>
    <row r="16" spans="2:13" ht="18">
      <c r="B16" s="136"/>
      <c r="C16" s="139"/>
      <c r="D16" s="137"/>
      <c r="E16" s="137"/>
      <c r="F16" s="137"/>
      <c r="G16" s="140"/>
      <c r="H16" s="141"/>
    </row>
    <row r="17" spans="1:8" ht="18">
      <c r="B17" s="136"/>
      <c r="C17" s="139"/>
      <c r="D17" s="137"/>
      <c r="E17" s="137"/>
      <c r="F17" s="137"/>
      <c r="G17" s="140"/>
      <c r="H17" s="141"/>
    </row>
    <row r="18" spans="1:8" ht="18">
      <c r="B18" s="136"/>
      <c r="C18" s="139"/>
      <c r="D18" s="137"/>
      <c r="E18" s="137"/>
      <c r="F18" s="137"/>
      <c r="G18" s="140"/>
      <c r="H18" s="141"/>
    </row>
    <row r="19" spans="1:8" ht="18">
      <c r="B19" s="136"/>
      <c r="C19" s="139"/>
      <c r="D19" s="137"/>
      <c r="E19" s="137"/>
      <c r="F19" s="137"/>
      <c r="G19" s="140"/>
      <c r="H19" s="141"/>
    </row>
    <row r="20" spans="1:8" ht="18">
      <c r="B20" s="136"/>
      <c r="C20" s="139"/>
      <c r="D20" s="137"/>
      <c r="E20" s="137"/>
      <c r="F20" s="137"/>
      <c r="G20" s="140"/>
      <c r="H20" s="141"/>
    </row>
    <row r="21" spans="1:8" ht="18.75" thickBot="1">
      <c r="B21" s="142"/>
      <c r="C21" s="143"/>
      <c r="D21" s="144"/>
      <c r="E21" s="144"/>
      <c r="F21" s="144"/>
      <c r="G21" s="145"/>
      <c r="H21" s="146"/>
    </row>
    <row r="22" spans="1:8" ht="18">
      <c r="D22" s="147"/>
      <c r="E22" s="148"/>
      <c r="F22" s="149"/>
      <c r="G22" s="150"/>
      <c r="H22" s="150"/>
    </row>
    <row r="32" spans="1:8">
      <c r="A32" s="151"/>
    </row>
    <row r="33" spans="1:11">
      <c r="A33" s="152"/>
    </row>
    <row r="36" spans="1:11" ht="20.25">
      <c r="A36" s="153" t="s">
        <v>132</v>
      </c>
      <c r="B36" s="154"/>
      <c r="C36" s="155"/>
      <c r="D36" s="156"/>
      <c r="E36" s="154"/>
      <c r="F36" s="154"/>
    </row>
    <row r="37" spans="1:11">
      <c r="A37" s="157"/>
      <c r="B37" s="154"/>
      <c r="C37" s="154"/>
      <c r="D37" s="154"/>
      <c r="E37" s="154"/>
      <c r="F37" s="154"/>
    </row>
    <row r="38" spans="1:11">
      <c r="A38" s="154"/>
      <c r="B38" s="154"/>
      <c r="C38" s="154"/>
      <c r="D38" s="154"/>
      <c r="E38" s="154"/>
      <c r="F38" s="154"/>
    </row>
    <row r="39" spans="1:11" s="159" customFormat="1" ht="31.5" customHeight="1" thickBot="1">
      <c r="A39" s="158" t="s">
        <v>15</v>
      </c>
      <c r="B39" s="158" t="s">
        <v>133</v>
      </c>
      <c r="C39" s="158" t="s">
        <v>134</v>
      </c>
      <c r="D39" s="158"/>
      <c r="E39" s="158" t="s">
        <v>134</v>
      </c>
      <c r="F39" s="158" t="s">
        <v>133</v>
      </c>
    </row>
    <row r="40" spans="1:11" ht="18.75" thickBot="1">
      <c r="A40" s="203" t="s">
        <v>116</v>
      </c>
      <c r="B40" s="163">
        <v>28.440000000000005</v>
      </c>
      <c r="C40" s="122">
        <v>10.611499999999998</v>
      </c>
      <c r="D40" s="161"/>
      <c r="E40" s="122">
        <v>10.611499999999998</v>
      </c>
      <c r="F40" s="163">
        <v>28.440000000000005</v>
      </c>
      <c r="H40" s="164"/>
      <c r="I40" s="165"/>
      <c r="J40" s="166"/>
      <c r="K40" s="167"/>
    </row>
    <row r="41" spans="1:11" ht="18.75" thickBot="1">
      <c r="A41" s="205" t="s">
        <v>117</v>
      </c>
      <c r="B41" s="163">
        <v>25.799999999999997</v>
      </c>
      <c r="C41" s="122">
        <v>11.070909090909089</v>
      </c>
      <c r="D41" s="161"/>
      <c r="E41" s="122">
        <v>11.070909090909089</v>
      </c>
      <c r="F41" s="163">
        <v>25.799999999999997</v>
      </c>
      <c r="H41" s="164"/>
      <c r="I41" s="165"/>
      <c r="J41" s="166"/>
      <c r="K41" s="167"/>
    </row>
    <row r="42" spans="1:11" ht="18.75" thickBot="1">
      <c r="A42" s="205" t="s">
        <v>118</v>
      </c>
      <c r="B42" s="163">
        <v>30.733333333333338</v>
      </c>
      <c r="C42" s="122">
        <v>10.337999999999999</v>
      </c>
      <c r="D42" s="161"/>
      <c r="E42" s="122">
        <v>10.337999999999999</v>
      </c>
      <c r="F42" s="163">
        <v>30.733333333333338</v>
      </c>
      <c r="H42" s="164"/>
      <c r="I42" s="165"/>
      <c r="J42" s="166"/>
      <c r="K42" s="167"/>
    </row>
    <row r="43" spans="1:11" ht="18.75" thickBot="1">
      <c r="A43" s="218" t="s">
        <v>120</v>
      </c>
      <c r="B43" s="163">
        <v>30.639999999999997</v>
      </c>
      <c r="C43" s="222">
        <v>11.042999999999999</v>
      </c>
      <c r="D43" s="161"/>
      <c r="E43" s="222">
        <v>11.042999999999999</v>
      </c>
      <c r="F43" s="163">
        <v>30.639999999999997</v>
      </c>
      <c r="H43" s="164"/>
      <c r="I43" s="165"/>
      <c r="J43" s="166"/>
      <c r="K43" s="167"/>
    </row>
    <row r="44" spans="1:11" ht="18.75" thickBot="1">
      <c r="A44" s="218" t="s">
        <v>121</v>
      </c>
      <c r="B44" s="163">
        <v>30.490476190476187</v>
      </c>
      <c r="C44" s="222">
        <v>10.852857142857141</v>
      </c>
      <c r="D44" s="161"/>
      <c r="E44" s="222">
        <v>10.852857142857141</v>
      </c>
      <c r="F44" s="163">
        <v>30.490476190476187</v>
      </c>
      <c r="H44" s="164"/>
      <c r="I44" s="165"/>
      <c r="J44" s="166"/>
      <c r="K44" s="167"/>
    </row>
    <row r="45" spans="1:11" ht="18.75" thickBot="1">
      <c r="A45" s="218" t="s">
        <v>122</v>
      </c>
      <c r="B45" s="163">
        <v>29.13333333333334</v>
      </c>
      <c r="C45" s="222">
        <v>10.512222222222221</v>
      </c>
      <c r="D45" s="161"/>
      <c r="E45" s="222">
        <v>10.512222222222221</v>
      </c>
      <c r="F45" s="163">
        <v>29.13333333333334</v>
      </c>
      <c r="H45" s="164"/>
      <c r="I45" s="165"/>
      <c r="J45" s="166"/>
      <c r="K45" s="167"/>
    </row>
    <row r="46" spans="1:11" ht="18.75" thickBot="1">
      <c r="A46" s="172" t="s">
        <v>123</v>
      </c>
      <c r="B46" s="163">
        <v>29.57</v>
      </c>
      <c r="C46" s="122">
        <v>11.55</v>
      </c>
      <c r="D46" s="161"/>
      <c r="E46" s="122">
        <v>11.55</v>
      </c>
      <c r="F46" s="163">
        <v>29.57</v>
      </c>
      <c r="H46" s="164"/>
      <c r="I46" s="165"/>
      <c r="J46" s="166"/>
      <c r="K46" s="167"/>
    </row>
    <row r="47" spans="1:11" ht="18.75" thickBot="1">
      <c r="A47" s="172" t="s">
        <v>124</v>
      </c>
      <c r="B47" s="163">
        <v>29.359999999999996</v>
      </c>
      <c r="C47" s="122">
        <v>11.335000000000001</v>
      </c>
      <c r="D47" s="161"/>
      <c r="E47" s="122">
        <v>11.335000000000001</v>
      </c>
      <c r="F47" s="163">
        <v>29.359999999999996</v>
      </c>
      <c r="H47" s="164"/>
      <c r="I47" s="165"/>
      <c r="J47" s="166"/>
      <c r="K47" s="167"/>
    </row>
    <row r="48" spans="1:11" ht="18.75" thickBot="1">
      <c r="A48" s="172" t="s">
        <v>125</v>
      </c>
      <c r="B48" s="163">
        <v>28.91736842105264</v>
      </c>
      <c r="C48" s="122">
        <v>10.598947368421051</v>
      </c>
      <c r="D48" s="169"/>
      <c r="E48" s="122">
        <v>10.598947368421051</v>
      </c>
      <c r="F48" s="163">
        <v>28.91736842105264</v>
      </c>
    </row>
    <row r="49" spans="1:6" ht="18.75" thickBot="1">
      <c r="A49" s="218" t="s">
        <v>126</v>
      </c>
      <c r="B49" s="163">
        <v>28.29</v>
      </c>
      <c r="C49" s="222">
        <v>10.914285714285713</v>
      </c>
      <c r="D49" s="169"/>
      <c r="E49" s="222">
        <v>10.914285714285713</v>
      </c>
      <c r="F49" s="163">
        <v>28.29</v>
      </c>
    </row>
    <row r="50" spans="1:6" ht="18.75" thickBot="1">
      <c r="A50" s="224" t="s">
        <v>128</v>
      </c>
      <c r="B50" s="163">
        <v>29.172499999999999</v>
      </c>
      <c r="C50" s="222">
        <v>11.128333333333332</v>
      </c>
      <c r="D50" s="169"/>
      <c r="E50" s="222">
        <v>11.128333333333332</v>
      </c>
      <c r="F50" s="163">
        <v>29.172499999999999</v>
      </c>
    </row>
    <row r="51" spans="1:6" ht="18.75" thickBot="1">
      <c r="A51" s="225" t="s">
        <v>129</v>
      </c>
      <c r="B51" s="163">
        <v>30.796999999999997</v>
      </c>
      <c r="C51" s="222">
        <v>11.242999999999999</v>
      </c>
      <c r="D51" s="169"/>
      <c r="E51" s="222">
        <v>11.242999999999999</v>
      </c>
      <c r="F51" s="163">
        <v>30.796999999999997</v>
      </c>
    </row>
    <row r="52" spans="1:6" ht="18.75" thickBot="1">
      <c r="A52" s="207" t="s">
        <v>130</v>
      </c>
      <c r="B52" s="163">
        <v>31.441111111111113</v>
      </c>
      <c r="C52" s="212">
        <v>11.646666666666668</v>
      </c>
      <c r="D52" s="169"/>
      <c r="E52" s="212">
        <v>11.646666666666668</v>
      </c>
      <c r="F52" s="163">
        <v>31.441111111111113</v>
      </c>
    </row>
    <row r="53" spans="1:6" ht="18">
      <c r="A53" s="172"/>
    </row>
    <row r="54" spans="1:6" ht="18.75" thickBot="1">
      <c r="A54" s="173"/>
    </row>
  </sheetData>
  <pageMargins left="0.70866141732283472" right="0.51181102362204722" top="0.82677165354330717" bottom="0.78740157480314965" header="0.51181102362204722" footer="0.51181102362204722"/>
  <pageSetup paperSize="9" scale="89" orientation="landscape" horizontalDpi="300" r:id="rId1"/>
  <headerFooter alignWithMargins="0">
    <oddHeader>&amp;L&amp;G&amp;CPage &amp;P</oddHeader>
    <oddFooter>&amp;L&amp;D&amp;T&amp;R&amp;F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135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136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>
        <v>83000</v>
      </c>
      <c r="F11" s="27">
        <v>170.5</v>
      </c>
      <c r="G11" s="27">
        <v>9</v>
      </c>
      <c r="H11" s="29">
        <v>1350</v>
      </c>
      <c r="I11" s="30">
        <v>29</v>
      </c>
      <c r="J11" s="31">
        <f>(H11*10/(F11*G11))</f>
        <v>8.7976539589442808</v>
      </c>
      <c r="K11" s="32">
        <f>ROUND(J11*(1-((I11-14)/86)),2)</f>
        <v>7.26</v>
      </c>
      <c r="L11" s="33">
        <f>ROUND(J11*(1-((I11-15)/85)),2)</f>
        <v>7.35</v>
      </c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>
        <v>85000</v>
      </c>
      <c r="F12" s="40">
        <v>170.5</v>
      </c>
      <c r="G12" s="40">
        <v>9</v>
      </c>
      <c r="H12" s="41">
        <v>1590</v>
      </c>
      <c r="I12" s="42">
        <v>29.9</v>
      </c>
      <c r="J12" s="43">
        <f t="shared" ref="J12:J28" si="1">(H12*10/(F12*G12))</f>
        <v>10.361681329423265</v>
      </c>
      <c r="K12" s="44">
        <f t="shared" ref="K12:K28" si="2">ROUND(J12*(1-((I12-14)/86)),2)</f>
        <v>8.4499999999999993</v>
      </c>
      <c r="L12" s="45">
        <f t="shared" ref="L12:L28" si="3">ROUND(J12*(1-((I12-15)/85)),2)</f>
        <v>8.5500000000000007</v>
      </c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>
        <v>84000</v>
      </c>
      <c r="F13" s="40">
        <v>170.5</v>
      </c>
      <c r="G13" s="40">
        <v>9</v>
      </c>
      <c r="H13" s="41">
        <v>1320</v>
      </c>
      <c r="I13" s="42">
        <v>29.4</v>
      </c>
      <c r="J13" s="43">
        <f t="shared" si="1"/>
        <v>8.6021505376344081</v>
      </c>
      <c r="K13" s="44">
        <f t="shared" si="2"/>
        <v>7.06</v>
      </c>
      <c r="L13" s="45">
        <f t="shared" si="3"/>
        <v>7.14</v>
      </c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>
        <v>85000</v>
      </c>
      <c r="F14" s="40">
        <v>170.5</v>
      </c>
      <c r="G14" s="40">
        <v>9</v>
      </c>
      <c r="H14" s="41">
        <v>1840</v>
      </c>
      <c r="I14" s="42">
        <v>27.3</v>
      </c>
      <c r="J14" s="43">
        <f t="shared" si="1"/>
        <v>11.99087650700554</v>
      </c>
      <c r="K14" s="44">
        <f t="shared" si="2"/>
        <v>10.14</v>
      </c>
      <c r="L14" s="45">
        <f t="shared" si="3"/>
        <v>10.26</v>
      </c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85000</v>
      </c>
      <c r="F15" s="40">
        <v>170.5</v>
      </c>
      <c r="G15" s="40">
        <v>9</v>
      </c>
      <c r="H15" s="41">
        <v>1850</v>
      </c>
      <c r="I15" s="42">
        <v>28.6</v>
      </c>
      <c r="J15" s="43">
        <f t="shared" si="1"/>
        <v>12.05604431410883</v>
      </c>
      <c r="K15" s="44">
        <f t="shared" si="2"/>
        <v>10.01</v>
      </c>
      <c r="L15" s="45">
        <f t="shared" si="3"/>
        <v>10.130000000000001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>
        <v>85000</v>
      </c>
      <c r="F16" s="40">
        <v>170.5</v>
      </c>
      <c r="G16" s="40">
        <v>9</v>
      </c>
      <c r="H16" s="41">
        <v>1616</v>
      </c>
      <c r="I16" s="42">
        <v>28.6</v>
      </c>
      <c r="J16" s="43">
        <f t="shared" si="1"/>
        <v>10.531117627891822</v>
      </c>
      <c r="K16" s="44">
        <f t="shared" si="2"/>
        <v>8.74</v>
      </c>
      <c r="L16" s="45">
        <f t="shared" si="3"/>
        <v>8.85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85000</v>
      </c>
      <c r="F18" s="40">
        <v>170.4</v>
      </c>
      <c r="G18" s="40">
        <v>9</v>
      </c>
      <c r="H18" s="41">
        <v>1450</v>
      </c>
      <c r="I18" s="42">
        <v>32.5</v>
      </c>
      <c r="J18" s="43">
        <f t="shared" si="1"/>
        <v>9.4548774126238904</v>
      </c>
      <c r="K18" s="44">
        <f t="shared" si="2"/>
        <v>7.42</v>
      </c>
      <c r="L18" s="45">
        <f t="shared" si="3"/>
        <v>7.51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85000</v>
      </c>
      <c r="F22" s="40">
        <v>170.4</v>
      </c>
      <c r="G22" s="40">
        <v>9</v>
      </c>
      <c r="H22" s="41">
        <v>1684</v>
      </c>
      <c r="I22" s="42">
        <v>32.9</v>
      </c>
      <c r="J22" s="43">
        <f t="shared" si="1"/>
        <v>10.980699008868022</v>
      </c>
      <c r="K22" s="44">
        <f t="shared" si="2"/>
        <v>8.57</v>
      </c>
      <c r="L22" s="45">
        <f t="shared" si="3"/>
        <v>8.67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85000</v>
      </c>
      <c r="F23" s="40">
        <v>170.4</v>
      </c>
      <c r="G23" s="40">
        <v>9</v>
      </c>
      <c r="H23" s="41">
        <v>1500</v>
      </c>
      <c r="I23" s="42">
        <v>30</v>
      </c>
      <c r="J23" s="43">
        <f t="shared" si="1"/>
        <v>9.7809076682316114</v>
      </c>
      <c r="K23" s="44">
        <f t="shared" si="2"/>
        <v>7.96</v>
      </c>
      <c r="L23" s="45">
        <f t="shared" si="3"/>
        <v>8.0500000000000007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/>
      <c r="F25" s="40"/>
      <c r="G25" s="40"/>
      <c r="H25" s="41"/>
      <c r="I25" s="42"/>
      <c r="J25" s="43"/>
      <c r="K25" s="44"/>
      <c r="L25" s="45"/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/>
      <c r="F26" s="40"/>
      <c r="G26" s="40"/>
      <c r="H26" s="41"/>
      <c r="I26" s="42"/>
      <c r="J26" s="43"/>
      <c r="K26" s="44"/>
      <c r="L26" s="45"/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85000</v>
      </c>
      <c r="F28" s="40">
        <v>170.4</v>
      </c>
      <c r="G28" s="40">
        <v>9</v>
      </c>
      <c r="H28" s="41">
        <v>1698</v>
      </c>
      <c r="I28" s="42">
        <v>29.6</v>
      </c>
      <c r="J28" s="43">
        <f t="shared" si="1"/>
        <v>11.071987480438183</v>
      </c>
      <c r="K28" s="44">
        <f t="shared" si="2"/>
        <v>9.06</v>
      </c>
      <c r="L28" s="45">
        <f t="shared" si="3"/>
        <v>9.17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84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29.78</v>
      </c>
      <c r="J40" s="70">
        <f t="shared" ref="J40:L40" si="4">AVERAGE(J11:J39)</f>
        <v>10.362799584516985</v>
      </c>
      <c r="K40" s="70">
        <f t="shared" si="4"/>
        <v>8.4670000000000005</v>
      </c>
      <c r="L40" s="70">
        <f t="shared" si="4"/>
        <v>8.5679999999999996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8.28515625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137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138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80000</v>
      </c>
      <c r="F15" s="40">
        <v>514</v>
      </c>
      <c r="G15" s="40">
        <v>18</v>
      </c>
      <c r="H15" s="41">
        <v>11420</v>
      </c>
      <c r="I15" s="42">
        <v>36</v>
      </c>
      <c r="J15" s="43">
        <f t="shared" ref="J15:J26" si="1">(H15*10/(F15*G15))</f>
        <v>12.343277129269348</v>
      </c>
      <c r="K15" s="44">
        <f t="shared" ref="K15:K26" si="2">ROUND(J15*(1-((I15-14)/86)),2)</f>
        <v>9.19</v>
      </c>
      <c r="L15" s="45">
        <f t="shared" ref="L15:L26" si="3">ROUND(J15*(1-((I15-15)/85)),2)</f>
        <v>9.2899999999999991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80000</v>
      </c>
      <c r="F22" s="40">
        <v>1120</v>
      </c>
      <c r="G22" s="40">
        <v>4.5</v>
      </c>
      <c r="H22" s="41">
        <v>7820</v>
      </c>
      <c r="I22" s="42">
        <v>36.9</v>
      </c>
      <c r="J22" s="43">
        <f t="shared" si="1"/>
        <v>15.515873015873016</v>
      </c>
      <c r="K22" s="44">
        <f t="shared" si="2"/>
        <v>11.38</v>
      </c>
      <c r="L22" s="45">
        <f t="shared" si="3"/>
        <v>11.52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80000</v>
      </c>
      <c r="F23" s="40">
        <v>1120</v>
      </c>
      <c r="G23" s="40">
        <v>4.5</v>
      </c>
      <c r="H23" s="41">
        <v>7106</v>
      </c>
      <c r="I23" s="42">
        <v>37.1</v>
      </c>
      <c r="J23" s="43">
        <f t="shared" si="1"/>
        <v>14.09920634920635</v>
      </c>
      <c r="K23" s="44">
        <f t="shared" si="2"/>
        <v>10.31</v>
      </c>
      <c r="L23" s="45">
        <f t="shared" si="3"/>
        <v>10.43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80000</v>
      </c>
      <c r="F25" s="40">
        <v>1120</v>
      </c>
      <c r="G25" s="40">
        <v>4.5</v>
      </c>
      <c r="H25" s="41">
        <v>8560</v>
      </c>
      <c r="I25" s="42">
        <v>40</v>
      </c>
      <c r="J25" s="43">
        <f t="shared" si="1"/>
        <v>16.984126984126984</v>
      </c>
      <c r="K25" s="44">
        <f t="shared" si="2"/>
        <v>11.85</v>
      </c>
      <c r="L25" s="45">
        <f t="shared" si="3"/>
        <v>11.99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80000</v>
      </c>
      <c r="F26" s="40">
        <v>1120</v>
      </c>
      <c r="G26" s="40">
        <v>4.5</v>
      </c>
      <c r="H26" s="41">
        <v>7000</v>
      </c>
      <c r="I26" s="42">
        <v>39.1</v>
      </c>
      <c r="J26" s="43">
        <f t="shared" si="1"/>
        <v>13.888888888888889</v>
      </c>
      <c r="K26" s="44">
        <f t="shared" si="2"/>
        <v>9.84</v>
      </c>
      <c r="L26" s="45">
        <f t="shared" si="3"/>
        <v>9.9499999999999993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84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37.82</v>
      </c>
      <c r="J40" s="70">
        <f t="shared" ref="J40:L40" si="4">AVERAGE(J11:J39)</f>
        <v>14.566274473472916</v>
      </c>
      <c r="K40" s="70">
        <f t="shared" si="4"/>
        <v>10.514000000000001</v>
      </c>
      <c r="L40" s="70">
        <f t="shared" si="4"/>
        <v>10.635999999999999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R50" sqref="R50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5" ht="3" customHeight="1"/>
    <row r="2" spans="1:15" ht="1.5" customHeight="1"/>
    <row r="3" spans="1:15" ht="3" hidden="1" customHeight="1"/>
    <row r="4" spans="1:15" hidden="1">
      <c r="K4" s="2"/>
    </row>
    <row r="5" spans="1:15" ht="18">
      <c r="C5" s="3" t="s">
        <v>0</v>
      </c>
    </row>
    <row r="6" spans="1:15" ht="16.5" customHeight="1">
      <c r="C6" s="4" t="s">
        <v>1</v>
      </c>
    </row>
    <row r="7" spans="1:15" ht="9.75" customHeight="1">
      <c r="A7" s="5"/>
    </row>
    <row r="8" spans="1:15" ht="6" customHeight="1" thickBot="1"/>
    <row r="9" spans="1:15" ht="15.75">
      <c r="A9" s="6" t="s">
        <v>139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5" ht="16.5" customHeight="1" thickBot="1">
      <c r="A10" s="6" t="s">
        <v>140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5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5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5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5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5" ht="15">
      <c r="C15" s="49">
        <v>5</v>
      </c>
      <c r="D15" s="48" t="s">
        <v>30</v>
      </c>
      <c r="E15" s="72"/>
      <c r="F15" s="73"/>
      <c r="G15" s="73"/>
      <c r="H15" s="74"/>
      <c r="I15" s="75"/>
      <c r="J15" s="76"/>
      <c r="K15" s="77"/>
      <c r="L15" s="78"/>
      <c r="M15" s="11"/>
      <c r="N15" s="50">
        <f t="shared" si="0"/>
        <v>0</v>
      </c>
      <c r="O15" t="s">
        <v>66</v>
      </c>
    </row>
    <row r="16" spans="1:15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>
        <v>80000</v>
      </c>
      <c r="F19" s="40">
        <v>366.3</v>
      </c>
      <c r="G19" s="40">
        <v>4.5</v>
      </c>
      <c r="H19" s="41">
        <v>2049</v>
      </c>
      <c r="I19" s="42">
        <v>30.1</v>
      </c>
      <c r="J19" s="43">
        <f t="shared" ref="J19:J31" si="1">(H19*10/(F19*G19))</f>
        <v>12.430612430612429</v>
      </c>
      <c r="K19" s="44">
        <f t="shared" ref="K19:K31" si="2">ROUND(J19*(1-((I19-14)/86)),2)</f>
        <v>10.1</v>
      </c>
      <c r="L19" s="45">
        <f t="shared" ref="L19:L31" si="3">ROUND(J19*(1-((I19-15)/85)),2)</f>
        <v>10.220000000000001</v>
      </c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80000</v>
      </c>
      <c r="F22" s="40">
        <v>356.1</v>
      </c>
      <c r="G22" s="40">
        <v>4.5</v>
      </c>
      <c r="H22" s="41">
        <v>2070</v>
      </c>
      <c r="I22" s="42">
        <v>30.6</v>
      </c>
      <c r="J22" s="43">
        <f t="shared" si="1"/>
        <v>12.917719741645605</v>
      </c>
      <c r="K22" s="44">
        <f t="shared" si="2"/>
        <v>10.42</v>
      </c>
      <c r="L22" s="45">
        <f t="shared" si="3"/>
        <v>10.55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80000</v>
      </c>
      <c r="F23" s="40">
        <v>357.8</v>
      </c>
      <c r="G23" s="40">
        <v>4.5</v>
      </c>
      <c r="H23" s="41">
        <v>1980</v>
      </c>
      <c r="I23" s="42">
        <v>27.8</v>
      </c>
      <c r="J23" s="43">
        <f t="shared" si="1"/>
        <v>12.297372833985465</v>
      </c>
      <c r="K23" s="44">
        <f t="shared" si="2"/>
        <v>10.32</v>
      </c>
      <c r="L23" s="45">
        <f t="shared" si="3"/>
        <v>10.45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>
        <v>80000</v>
      </c>
      <c r="F24" s="40">
        <v>359.5</v>
      </c>
      <c r="G24" s="40">
        <v>4.5</v>
      </c>
      <c r="H24" s="41">
        <v>1892</v>
      </c>
      <c r="I24" s="42">
        <v>26.2</v>
      </c>
      <c r="J24" s="43">
        <f t="shared" si="1"/>
        <v>11.695255756451862</v>
      </c>
      <c r="K24" s="44">
        <f t="shared" si="2"/>
        <v>10.039999999999999</v>
      </c>
      <c r="L24" s="45">
        <f t="shared" si="3"/>
        <v>10.15</v>
      </c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80000</v>
      </c>
      <c r="F25" s="40">
        <v>361.2</v>
      </c>
      <c r="G25" s="40">
        <v>4.5</v>
      </c>
      <c r="H25" s="41">
        <v>2371</v>
      </c>
      <c r="I25" s="42">
        <v>31.1</v>
      </c>
      <c r="J25" s="43">
        <f t="shared" si="1"/>
        <v>14.587178540666914</v>
      </c>
      <c r="K25" s="44">
        <f t="shared" si="2"/>
        <v>11.69</v>
      </c>
      <c r="L25" s="45">
        <f t="shared" si="3"/>
        <v>11.82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80000</v>
      </c>
      <c r="F26" s="40">
        <v>362.9</v>
      </c>
      <c r="G26" s="40">
        <v>4.5</v>
      </c>
      <c r="H26" s="41">
        <v>1982</v>
      </c>
      <c r="I26" s="42">
        <v>29.6</v>
      </c>
      <c r="J26" s="43">
        <f t="shared" si="1"/>
        <v>12.136799240684608</v>
      </c>
      <c r="K26" s="44">
        <f t="shared" si="2"/>
        <v>9.94</v>
      </c>
      <c r="L26" s="45">
        <f t="shared" si="3"/>
        <v>10.050000000000001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>
        <v>80000</v>
      </c>
      <c r="F31" s="40">
        <v>364.4</v>
      </c>
      <c r="G31" s="40">
        <v>4.5</v>
      </c>
      <c r="H31" s="41">
        <v>2200</v>
      </c>
      <c r="I31" s="42">
        <v>32.4</v>
      </c>
      <c r="J31" s="43">
        <f t="shared" si="1"/>
        <v>13.416270276863033</v>
      </c>
      <c r="K31" s="44">
        <f t="shared" si="2"/>
        <v>10.55</v>
      </c>
      <c r="L31" s="45">
        <f t="shared" si="3"/>
        <v>10.67</v>
      </c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54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5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4"/>
      <c r="F37" s="40"/>
      <c r="G37" s="40"/>
      <c r="H37" s="41"/>
      <c r="I37" s="42"/>
      <c r="J37" s="43"/>
      <c r="K37" s="44"/>
      <c r="L37" s="45"/>
    </row>
    <row r="38" spans="3:12" ht="15">
      <c r="C38" s="51">
        <v>28</v>
      </c>
      <c r="D38" s="55" t="s">
        <v>54</v>
      </c>
      <c r="E38" s="54"/>
      <c r="F38" s="40"/>
      <c r="G38" s="40"/>
      <c r="H38" s="41"/>
      <c r="I38" s="42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174"/>
      <c r="F39" s="40"/>
      <c r="G39" s="40"/>
      <c r="H39" s="41"/>
      <c r="I39" s="42"/>
      <c r="J39" s="66"/>
      <c r="K39" s="67"/>
      <c r="L39" s="68"/>
    </row>
    <row r="40" spans="3:12">
      <c r="G40" s="69" t="s">
        <v>56</v>
      </c>
      <c r="H40" s="69"/>
      <c r="I40" s="70">
        <f>AVERAGE(I11:I39)</f>
        <v>29.685714285714287</v>
      </c>
      <c r="J40" s="70">
        <f t="shared" ref="J40:L40" si="4">AVERAGE(J11:J39)</f>
        <v>12.78302983155856</v>
      </c>
      <c r="K40" s="70">
        <f t="shared" si="4"/>
        <v>10.437142857142856</v>
      </c>
      <c r="L40" s="70">
        <f t="shared" si="4"/>
        <v>10.55857142857143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141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142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175">
        <v>85000</v>
      </c>
      <c r="F11" s="176">
        <v>402.5</v>
      </c>
      <c r="G11" s="177">
        <v>4.5</v>
      </c>
      <c r="H11" s="178">
        <v>1813</v>
      </c>
      <c r="I11" s="179">
        <v>20.8</v>
      </c>
      <c r="J11" s="31">
        <f>(H11*10/(F11*G11))</f>
        <v>10.009661835748792</v>
      </c>
      <c r="K11" s="32">
        <f>ROUND(J11*(1-((I11-14)/86)),2)</f>
        <v>9.2200000000000006</v>
      </c>
      <c r="L11" s="33">
        <f>ROUND(J11*(1-((I11-15)/85)),2)</f>
        <v>9.33</v>
      </c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180"/>
      <c r="F12" s="181"/>
      <c r="G12" s="181"/>
      <c r="H12" s="182" t="s">
        <v>46</v>
      </c>
      <c r="I12" s="183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180">
        <v>85000</v>
      </c>
      <c r="F13" s="181">
        <v>400.5</v>
      </c>
      <c r="G13" s="181">
        <v>4.5</v>
      </c>
      <c r="H13" s="182">
        <v>2065</v>
      </c>
      <c r="I13" s="183">
        <v>21</v>
      </c>
      <c r="J13" s="43">
        <f t="shared" ref="J13:J26" si="1">(H13*10/(F13*G13))</f>
        <v>11.457899847412955</v>
      </c>
      <c r="K13" s="44">
        <f t="shared" ref="K13:K26" si="2">ROUND(J13*(1-((I13-14)/86)),2)</f>
        <v>10.53</v>
      </c>
      <c r="L13" s="45">
        <f t="shared" ref="L13:L26" si="3">ROUND(J13*(1-((I13-15)/85)),2)</f>
        <v>10.65</v>
      </c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180"/>
      <c r="F14" s="181"/>
      <c r="G14" s="181"/>
      <c r="H14" s="182"/>
      <c r="I14" s="183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180">
        <v>85000</v>
      </c>
      <c r="F15" s="181">
        <v>398.5</v>
      </c>
      <c r="G15" s="181">
        <v>4.5</v>
      </c>
      <c r="H15" s="182">
        <v>2110</v>
      </c>
      <c r="I15" s="183">
        <v>22.6</v>
      </c>
      <c r="J15" s="43">
        <f t="shared" si="1"/>
        <v>11.766346019796458</v>
      </c>
      <c r="K15" s="44">
        <f t="shared" si="2"/>
        <v>10.59</v>
      </c>
      <c r="L15" s="45">
        <f t="shared" si="3"/>
        <v>10.71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180"/>
      <c r="F16" s="181"/>
      <c r="G16" s="181"/>
      <c r="H16" s="182"/>
      <c r="I16" s="183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180"/>
      <c r="F17" s="181"/>
      <c r="G17" s="181"/>
      <c r="H17" s="182"/>
      <c r="I17" s="183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180"/>
      <c r="F18" s="181"/>
      <c r="G18" s="181"/>
      <c r="H18" s="182"/>
      <c r="I18" s="183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180"/>
      <c r="F19" s="181"/>
      <c r="G19" s="181"/>
      <c r="H19" s="182"/>
      <c r="I19" s="183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180"/>
      <c r="F20" s="181"/>
      <c r="G20" s="181"/>
      <c r="H20" s="182"/>
      <c r="I20" s="183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180"/>
      <c r="F21" s="181"/>
      <c r="G21" s="181"/>
      <c r="H21" s="182"/>
      <c r="I21" s="183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180">
        <v>85000</v>
      </c>
      <c r="F22" s="181">
        <v>396.5</v>
      </c>
      <c r="G22" s="181">
        <v>4.5</v>
      </c>
      <c r="H22" s="182">
        <v>2457</v>
      </c>
      <c r="I22" s="183">
        <v>26.7</v>
      </c>
      <c r="J22" s="43">
        <f t="shared" si="1"/>
        <v>13.770491803278688</v>
      </c>
      <c r="K22" s="44">
        <f t="shared" si="2"/>
        <v>11.74</v>
      </c>
      <c r="L22" s="45">
        <f t="shared" si="3"/>
        <v>11.88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180"/>
      <c r="F23" s="181"/>
      <c r="G23" s="181"/>
      <c r="H23" s="182"/>
      <c r="I23" s="183"/>
      <c r="J23" s="43"/>
      <c r="K23" s="44"/>
      <c r="L23" s="45"/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180"/>
      <c r="F24" s="181"/>
      <c r="G24" s="181"/>
      <c r="H24" s="182"/>
      <c r="I24" s="183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180">
        <v>85000</v>
      </c>
      <c r="F25" s="181">
        <v>397.5</v>
      </c>
      <c r="G25" s="181">
        <v>4.5</v>
      </c>
      <c r="H25" s="182">
        <v>2418</v>
      </c>
      <c r="I25" s="183">
        <v>27.8</v>
      </c>
      <c r="J25" s="43">
        <f t="shared" si="1"/>
        <v>13.517819706498951</v>
      </c>
      <c r="K25" s="44">
        <f t="shared" si="2"/>
        <v>11.35</v>
      </c>
      <c r="L25" s="45">
        <f t="shared" si="3"/>
        <v>11.48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180">
        <v>85000</v>
      </c>
      <c r="F26" s="181">
        <v>395.4</v>
      </c>
      <c r="G26" s="181">
        <v>4.5</v>
      </c>
      <c r="H26" s="182">
        <v>2308</v>
      </c>
      <c r="I26" s="183">
        <v>25.4</v>
      </c>
      <c r="J26" s="43">
        <f t="shared" si="1"/>
        <v>12.971393244534367</v>
      </c>
      <c r="K26" s="44">
        <f t="shared" si="2"/>
        <v>11.25</v>
      </c>
      <c r="L26" s="45">
        <f t="shared" si="3"/>
        <v>11.38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84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24.05</v>
      </c>
      <c r="J40" s="70">
        <f t="shared" ref="J40:L40" si="4">AVERAGE(J11:J39)</f>
        <v>12.248935409545036</v>
      </c>
      <c r="K40" s="70">
        <f t="shared" si="4"/>
        <v>10.780000000000001</v>
      </c>
      <c r="L40" s="70">
        <f t="shared" si="4"/>
        <v>10.904999999999999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topLeftCell="A6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143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144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6.5" thickBot="1">
      <c r="A11" s="22"/>
      <c r="C11" s="24">
        <v>1</v>
      </c>
      <c r="D11" s="25" t="s">
        <v>26</v>
      </c>
      <c r="E11" s="26">
        <v>83000</v>
      </c>
      <c r="F11" s="27">
        <v>320</v>
      </c>
      <c r="G11" s="27">
        <v>6</v>
      </c>
      <c r="H11" s="29">
        <v>2200</v>
      </c>
      <c r="I11" s="30">
        <v>29.3</v>
      </c>
      <c r="J11" s="31">
        <f>(H11*10/(F11*G11))</f>
        <v>11.458333333333334</v>
      </c>
      <c r="K11" s="32">
        <f>ROUND(J11*(1-((I11-14)/86)),2)</f>
        <v>9.42</v>
      </c>
      <c r="L11" s="33">
        <f>ROUND(J11*(1-((I11-15)/85)),2)</f>
        <v>9.5299999999999994</v>
      </c>
      <c r="M11" s="34"/>
      <c r="N11" s="35">
        <f t="shared" ref="N11:N32" si="0">M11*10000/3.75</f>
        <v>0</v>
      </c>
    </row>
    <row r="12" spans="1:14" ht="16.5" thickBot="1">
      <c r="A12" s="36"/>
      <c r="C12" s="37">
        <v>2</v>
      </c>
      <c r="D12" s="38" t="s">
        <v>27</v>
      </c>
      <c r="E12" s="39">
        <v>85000</v>
      </c>
      <c r="F12" s="27">
        <v>320</v>
      </c>
      <c r="G12" s="40">
        <v>6</v>
      </c>
      <c r="H12" s="41">
        <v>2500</v>
      </c>
      <c r="I12" s="42">
        <v>26.8</v>
      </c>
      <c r="J12" s="43">
        <f t="shared" ref="J12:J28" si="1">(H12*10/(F12*G12))</f>
        <v>13.020833333333334</v>
      </c>
      <c r="K12" s="44">
        <f t="shared" ref="K12:K28" si="2">ROUND(J12*(1-((I12-14)/86)),2)</f>
        <v>11.08</v>
      </c>
      <c r="L12" s="45">
        <f t="shared" ref="L12:L28" si="3">ROUND(J12*(1-((I12-15)/85)),2)</f>
        <v>11.21</v>
      </c>
      <c r="M12" s="46"/>
      <c r="N12" s="47">
        <f t="shared" si="0"/>
        <v>0</v>
      </c>
    </row>
    <row r="13" spans="1:14" ht="15.75" thickBot="1">
      <c r="C13" s="37">
        <v>3</v>
      </c>
      <c r="D13" s="48" t="s">
        <v>28</v>
      </c>
      <c r="E13" s="39">
        <v>84000</v>
      </c>
      <c r="F13" s="27">
        <v>320</v>
      </c>
      <c r="G13" s="40">
        <v>6</v>
      </c>
      <c r="H13" s="41">
        <v>2100</v>
      </c>
      <c r="I13" s="42">
        <v>26.2</v>
      </c>
      <c r="J13" s="43">
        <f t="shared" si="1"/>
        <v>10.9375</v>
      </c>
      <c r="K13" s="44">
        <f t="shared" si="2"/>
        <v>9.39</v>
      </c>
      <c r="L13" s="45">
        <f t="shared" si="3"/>
        <v>9.5</v>
      </c>
      <c r="M13" s="46"/>
      <c r="N13" s="47">
        <f t="shared" si="0"/>
        <v>0</v>
      </c>
    </row>
    <row r="14" spans="1:14" ht="15.75" thickBot="1">
      <c r="C14" s="49">
        <v>4</v>
      </c>
      <c r="D14" s="48" t="s">
        <v>29</v>
      </c>
      <c r="E14" s="39">
        <v>85000</v>
      </c>
      <c r="F14" s="27">
        <v>320</v>
      </c>
      <c r="G14" s="40">
        <v>6</v>
      </c>
      <c r="H14" s="41">
        <v>2300</v>
      </c>
      <c r="I14" s="42">
        <v>28.2</v>
      </c>
      <c r="J14" s="43">
        <f t="shared" si="1"/>
        <v>11.979166666666666</v>
      </c>
      <c r="K14" s="44">
        <f t="shared" si="2"/>
        <v>10</v>
      </c>
      <c r="L14" s="45">
        <f t="shared" si="3"/>
        <v>10.119999999999999</v>
      </c>
      <c r="M14" s="11"/>
      <c r="N14" s="50">
        <f t="shared" si="0"/>
        <v>0</v>
      </c>
    </row>
    <row r="15" spans="1:14" ht="15.75" thickBot="1">
      <c r="C15" s="49">
        <v>5</v>
      </c>
      <c r="D15" s="48" t="s">
        <v>30</v>
      </c>
      <c r="E15" s="39">
        <v>85000</v>
      </c>
      <c r="F15" s="27">
        <v>320</v>
      </c>
      <c r="G15" s="40">
        <v>6</v>
      </c>
      <c r="H15" s="41">
        <v>2300</v>
      </c>
      <c r="I15" s="42">
        <v>25.5</v>
      </c>
      <c r="J15" s="43">
        <f t="shared" si="1"/>
        <v>11.979166666666666</v>
      </c>
      <c r="K15" s="44">
        <f t="shared" si="2"/>
        <v>10.38</v>
      </c>
      <c r="L15" s="45">
        <f t="shared" si="3"/>
        <v>10.5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>
        <v>85000</v>
      </c>
      <c r="F16" s="27">
        <v>320</v>
      </c>
      <c r="G16" s="40">
        <v>6</v>
      </c>
      <c r="H16" s="41">
        <v>2750</v>
      </c>
      <c r="I16" s="42">
        <v>22.3</v>
      </c>
      <c r="J16" s="43">
        <f t="shared" si="1"/>
        <v>14.322916666666666</v>
      </c>
      <c r="K16" s="44">
        <f t="shared" si="2"/>
        <v>12.94</v>
      </c>
      <c r="L16" s="45">
        <f t="shared" si="3"/>
        <v>13.09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85000</v>
      </c>
      <c r="F18" s="40">
        <v>320</v>
      </c>
      <c r="G18" s="40">
        <v>6</v>
      </c>
      <c r="H18" s="41">
        <v>2500</v>
      </c>
      <c r="I18" s="42">
        <v>30.5</v>
      </c>
      <c r="J18" s="43">
        <f t="shared" si="1"/>
        <v>13.020833333333334</v>
      </c>
      <c r="K18" s="44">
        <f t="shared" si="2"/>
        <v>10.52</v>
      </c>
      <c r="L18" s="45">
        <f t="shared" si="3"/>
        <v>10.65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85000</v>
      </c>
      <c r="F22" s="40">
        <v>320</v>
      </c>
      <c r="G22" s="40">
        <v>6</v>
      </c>
      <c r="H22" s="41">
        <v>2900</v>
      </c>
      <c r="I22" s="42">
        <v>29.3</v>
      </c>
      <c r="J22" s="43">
        <f t="shared" si="1"/>
        <v>15.104166666666666</v>
      </c>
      <c r="K22" s="44">
        <f t="shared" si="2"/>
        <v>12.42</v>
      </c>
      <c r="L22" s="45">
        <f t="shared" si="3"/>
        <v>12.56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85000</v>
      </c>
      <c r="F23" s="40">
        <v>320</v>
      </c>
      <c r="G23" s="40">
        <v>6</v>
      </c>
      <c r="H23" s="41">
        <v>2560</v>
      </c>
      <c r="I23" s="42">
        <v>28.4</v>
      </c>
      <c r="J23" s="43">
        <f t="shared" si="1"/>
        <v>13.333333333333334</v>
      </c>
      <c r="K23" s="44">
        <f t="shared" si="2"/>
        <v>11.1</v>
      </c>
      <c r="L23" s="45">
        <f t="shared" si="3"/>
        <v>11.23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/>
      <c r="F25" s="40"/>
      <c r="G25" s="40"/>
      <c r="H25" s="41"/>
      <c r="I25" s="42"/>
      <c r="J25" s="43"/>
      <c r="K25" s="44"/>
      <c r="L25" s="45"/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/>
      <c r="F26" s="40"/>
      <c r="G26" s="40"/>
      <c r="H26" s="41"/>
      <c r="I26" s="42"/>
      <c r="J26" s="43"/>
      <c r="K26" s="44"/>
      <c r="L26" s="45"/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85000</v>
      </c>
      <c r="F28" s="40">
        <v>320</v>
      </c>
      <c r="G28" s="40">
        <v>6</v>
      </c>
      <c r="H28" s="41">
        <v>2380</v>
      </c>
      <c r="I28" s="42">
        <v>25.8</v>
      </c>
      <c r="J28" s="43">
        <f t="shared" si="1"/>
        <v>12.395833333333334</v>
      </c>
      <c r="K28" s="44">
        <f t="shared" si="2"/>
        <v>10.7</v>
      </c>
      <c r="L28" s="45">
        <f t="shared" si="3"/>
        <v>10.82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84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27.23</v>
      </c>
      <c r="J40" s="70">
        <f t="shared" ref="J40:L40" si="4">AVERAGE(J11:J39)</f>
        <v>12.755208333333332</v>
      </c>
      <c r="K40" s="70">
        <f t="shared" si="4"/>
        <v>10.795</v>
      </c>
      <c r="L40" s="70">
        <f t="shared" si="4"/>
        <v>10.921000000000001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145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142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180">
        <v>88011</v>
      </c>
      <c r="F15" s="181">
        <v>435.7</v>
      </c>
      <c r="G15" s="181">
        <v>4.5</v>
      </c>
      <c r="H15" s="182">
        <v>2532</v>
      </c>
      <c r="I15" s="183">
        <v>31.8</v>
      </c>
      <c r="J15" s="43">
        <f t="shared" ref="J15:J33" si="1">(H15*10/(F15*G15))</f>
        <v>12.914084614796115</v>
      </c>
      <c r="K15" s="44">
        <f t="shared" ref="K15:K33" si="2">ROUND(J15*(1-((I15-14)/86)),2)</f>
        <v>10.24</v>
      </c>
      <c r="L15" s="45">
        <f t="shared" ref="L15:L33" si="3">ROUND(J15*(1-((I15-15)/85)),2)</f>
        <v>10.36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180">
        <v>85344</v>
      </c>
      <c r="F16" s="181">
        <v>429.1</v>
      </c>
      <c r="G16" s="181">
        <v>4.5</v>
      </c>
      <c r="H16" s="182">
        <v>2400</v>
      </c>
      <c r="I16" s="183">
        <v>28.8</v>
      </c>
      <c r="J16" s="43">
        <f t="shared" si="1"/>
        <v>12.429115202361531</v>
      </c>
      <c r="K16" s="44">
        <f t="shared" si="2"/>
        <v>10.29</v>
      </c>
      <c r="L16" s="45">
        <f t="shared" si="3"/>
        <v>10.41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180"/>
      <c r="F17" s="181"/>
      <c r="G17" s="181"/>
      <c r="H17" s="182"/>
      <c r="I17" s="183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180">
        <v>85344</v>
      </c>
      <c r="F18" s="181">
        <v>422.5</v>
      </c>
      <c r="G18" s="181">
        <v>4.5</v>
      </c>
      <c r="H18" s="182">
        <v>2706</v>
      </c>
      <c r="I18" s="183">
        <v>28.7</v>
      </c>
      <c r="J18" s="43">
        <f t="shared" si="1"/>
        <v>14.232741617357002</v>
      </c>
      <c r="K18" s="44">
        <f t="shared" si="2"/>
        <v>11.8</v>
      </c>
      <c r="L18" s="45">
        <f t="shared" si="3"/>
        <v>11.94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180"/>
      <c r="F19" s="181"/>
      <c r="G19" s="181"/>
      <c r="H19" s="182"/>
      <c r="I19" s="183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180"/>
      <c r="F20" s="181"/>
      <c r="G20" s="181"/>
      <c r="H20" s="182"/>
      <c r="I20" s="183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180"/>
      <c r="F21" s="181"/>
      <c r="G21" s="181"/>
      <c r="H21" s="182"/>
      <c r="I21" s="183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180">
        <v>82677</v>
      </c>
      <c r="F22" s="181">
        <v>415.9</v>
      </c>
      <c r="G22" s="181">
        <v>4.5</v>
      </c>
      <c r="H22" s="182">
        <v>2658</v>
      </c>
      <c r="I22" s="183">
        <v>35.6</v>
      </c>
      <c r="J22" s="43">
        <f t="shared" si="1"/>
        <v>14.202131922737838</v>
      </c>
      <c r="K22" s="44">
        <f t="shared" si="2"/>
        <v>10.64</v>
      </c>
      <c r="L22" s="45">
        <f t="shared" si="3"/>
        <v>10.76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180">
        <v>82677</v>
      </c>
      <c r="F23" s="181">
        <v>409.3</v>
      </c>
      <c r="G23" s="181">
        <v>4.5</v>
      </c>
      <c r="H23" s="182">
        <v>2568</v>
      </c>
      <c r="I23" s="183">
        <v>33.6</v>
      </c>
      <c r="J23" s="43">
        <f t="shared" si="1"/>
        <v>13.942503461193906</v>
      </c>
      <c r="K23" s="44">
        <f t="shared" si="2"/>
        <v>10.76</v>
      </c>
      <c r="L23" s="45">
        <f t="shared" si="3"/>
        <v>10.89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180"/>
      <c r="F24" s="181"/>
      <c r="G24" s="181"/>
      <c r="H24" s="182"/>
      <c r="I24" s="183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180">
        <v>85344</v>
      </c>
      <c r="F25" s="181">
        <v>402.7</v>
      </c>
      <c r="G25" s="181">
        <v>4.5</v>
      </c>
      <c r="H25" s="182">
        <v>2754</v>
      </c>
      <c r="I25" s="183">
        <v>28</v>
      </c>
      <c r="J25" s="43">
        <f t="shared" si="1"/>
        <v>15.197417432331761</v>
      </c>
      <c r="K25" s="44">
        <f t="shared" si="2"/>
        <v>12.72</v>
      </c>
      <c r="L25" s="45">
        <f t="shared" si="3"/>
        <v>12.87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180">
        <v>88011</v>
      </c>
      <c r="F26" s="181">
        <v>396.7</v>
      </c>
      <c r="G26" s="181">
        <v>4.5</v>
      </c>
      <c r="H26" s="182">
        <v>2557</v>
      </c>
      <c r="I26" s="183">
        <v>26.6</v>
      </c>
      <c r="J26" s="43">
        <f t="shared" si="1"/>
        <v>14.323726297510014</v>
      </c>
      <c r="K26" s="44">
        <f t="shared" si="2"/>
        <v>12.23</v>
      </c>
      <c r="L26" s="45">
        <f t="shared" si="3"/>
        <v>12.37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180"/>
      <c r="F27" s="181"/>
      <c r="G27" s="181"/>
      <c r="H27" s="182"/>
      <c r="I27" s="183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184">
        <v>85344</v>
      </c>
      <c r="F28" s="181">
        <v>390.1</v>
      </c>
      <c r="G28" s="181">
        <v>4.5</v>
      </c>
      <c r="H28" s="182">
        <v>2527</v>
      </c>
      <c r="I28" s="183">
        <v>27.2</v>
      </c>
      <c r="J28" s="43">
        <f t="shared" si="1"/>
        <v>14.395169329801474</v>
      </c>
      <c r="K28" s="44">
        <f t="shared" si="2"/>
        <v>12.19</v>
      </c>
      <c r="L28" s="45">
        <f t="shared" si="3"/>
        <v>12.33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180"/>
      <c r="F29" s="181"/>
      <c r="G29" s="181"/>
      <c r="H29" s="182"/>
      <c r="I29" s="183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180"/>
      <c r="F30" s="181"/>
      <c r="G30" s="181"/>
      <c r="H30" s="182"/>
      <c r="I30" s="183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180"/>
      <c r="F31" s="181"/>
      <c r="G31" s="181"/>
      <c r="H31" s="182"/>
      <c r="I31" s="183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180">
        <v>82677</v>
      </c>
      <c r="F32" s="181">
        <v>383.5</v>
      </c>
      <c r="G32" s="181">
        <v>4.5</v>
      </c>
      <c r="H32" s="182">
        <v>2267</v>
      </c>
      <c r="I32" s="183">
        <v>25.5</v>
      </c>
      <c r="J32" s="43">
        <f t="shared" si="1"/>
        <v>13.136317543097205</v>
      </c>
      <c r="K32" s="44">
        <f t="shared" si="2"/>
        <v>11.38</v>
      </c>
      <c r="L32" s="45">
        <f t="shared" si="3"/>
        <v>11.51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180">
        <v>85344</v>
      </c>
      <c r="F33" s="181">
        <v>378.5</v>
      </c>
      <c r="G33" s="181">
        <v>4.5</v>
      </c>
      <c r="H33" s="182">
        <v>2531</v>
      </c>
      <c r="I33" s="183">
        <v>29.2</v>
      </c>
      <c r="J33" s="43">
        <f t="shared" si="1"/>
        <v>14.859826801702628</v>
      </c>
      <c r="K33" s="44">
        <f t="shared" si="2"/>
        <v>12.23</v>
      </c>
      <c r="L33" s="45">
        <f t="shared" si="3"/>
        <v>12.38</v>
      </c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29.499999999999993</v>
      </c>
      <c r="J40" s="70">
        <f t="shared" ref="J40:L40" si="4">AVERAGE(J11:J39)</f>
        <v>13.963303422288948</v>
      </c>
      <c r="K40" s="70">
        <f t="shared" si="4"/>
        <v>11.448</v>
      </c>
      <c r="L40" s="70">
        <f t="shared" si="4"/>
        <v>11.582000000000001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59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60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85333</v>
      </c>
      <c r="F15" s="40">
        <v>481</v>
      </c>
      <c r="G15" s="40">
        <v>4.5</v>
      </c>
      <c r="H15" s="41">
        <v>2688</v>
      </c>
      <c r="I15" s="42">
        <v>21.5</v>
      </c>
      <c r="J15" s="43">
        <f t="shared" ref="J15:J36" si="1">(H15*10/(F15*G15))</f>
        <v>12.418572418572419</v>
      </c>
      <c r="K15" s="44">
        <f t="shared" ref="K15:K36" si="2">ROUND(J15*(1-((I15-14)/86)),2)</f>
        <v>11.34</v>
      </c>
      <c r="L15" s="45">
        <f t="shared" ref="L15:L36" si="3">ROUND(J15*(1-((I15-15)/85)),2)</f>
        <v>11.47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>
        <v>82667</v>
      </c>
      <c r="F16" s="40">
        <v>479.3</v>
      </c>
      <c r="G16" s="40">
        <v>4.5</v>
      </c>
      <c r="H16" s="41">
        <v>2848</v>
      </c>
      <c r="I16" s="42">
        <v>21.8</v>
      </c>
      <c r="J16" s="43">
        <f t="shared" si="1"/>
        <v>13.204441662609826</v>
      </c>
      <c r="K16" s="44">
        <f t="shared" si="2"/>
        <v>12.01</v>
      </c>
      <c r="L16" s="45">
        <f t="shared" si="3"/>
        <v>12.15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82667</v>
      </c>
      <c r="F22" s="40">
        <v>477.6</v>
      </c>
      <c r="G22" s="40">
        <v>4.5</v>
      </c>
      <c r="H22" s="41">
        <v>2941</v>
      </c>
      <c r="I22" s="42">
        <v>24.8</v>
      </c>
      <c r="J22" s="43">
        <f t="shared" si="1"/>
        <v>13.684161548483155</v>
      </c>
      <c r="K22" s="44">
        <f t="shared" si="2"/>
        <v>11.97</v>
      </c>
      <c r="L22" s="45">
        <f t="shared" si="3"/>
        <v>12.11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85333</v>
      </c>
      <c r="F23" s="40">
        <v>475.9</v>
      </c>
      <c r="G23" s="40">
        <v>4.5</v>
      </c>
      <c r="H23" s="41">
        <v>2872</v>
      </c>
      <c r="I23" s="42">
        <v>23.2</v>
      </c>
      <c r="J23" s="43">
        <f t="shared" si="1"/>
        <v>13.410847283509609</v>
      </c>
      <c r="K23" s="44">
        <f t="shared" si="2"/>
        <v>11.98</v>
      </c>
      <c r="L23" s="45">
        <f t="shared" si="3"/>
        <v>12.12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85333</v>
      </c>
      <c r="F25" s="40">
        <v>474</v>
      </c>
      <c r="G25" s="40">
        <v>4.5</v>
      </c>
      <c r="H25" s="41">
        <v>2625</v>
      </c>
      <c r="I25" s="42">
        <v>21.4</v>
      </c>
      <c r="J25" s="43">
        <f t="shared" si="1"/>
        <v>12.306610407876232</v>
      </c>
      <c r="K25" s="44">
        <f t="shared" si="2"/>
        <v>11.25</v>
      </c>
      <c r="L25" s="45">
        <f t="shared" si="3"/>
        <v>11.38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88000</v>
      </c>
      <c r="F26" s="40">
        <v>471</v>
      </c>
      <c r="G26" s="40">
        <v>4.5</v>
      </c>
      <c r="H26" s="41">
        <v>2891</v>
      </c>
      <c r="I26" s="42">
        <v>22.9</v>
      </c>
      <c r="J26" s="43">
        <f t="shared" si="1"/>
        <v>13.64000943618778</v>
      </c>
      <c r="K26" s="44">
        <f t="shared" si="2"/>
        <v>12.23</v>
      </c>
      <c r="L26" s="45">
        <f t="shared" si="3"/>
        <v>12.37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85333</v>
      </c>
      <c r="F28" s="40">
        <v>468</v>
      </c>
      <c r="G28" s="40">
        <v>4.5</v>
      </c>
      <c r="H28" s="41">
        <v>2450</v>
      </c>
      <c r="I28" s="42">
        <v>21.9</v>
      </c>
      <c r="J28" s="43">
        <f t="shared" si="1"/>
        <v>11.633428300094966</v>
      </c>
      <c r="K28" s="44">
        <f t="shared" si="2"/>
        <v>10.56</v>
      </c>
      <c r="L28" s="45">
        <f t="shared" si="3"/>
        <v>10.69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88000</v>
      </c>
      <c r="F30" s="40">
        <v>465</v>
      </c>
      <c r="G30" s="40">
        <v>4.5</v>
      </c>
      <c r="H30" s="41">
        <v>2615</v>
      </c>
      <c r="I30" s="42">
        <v>21.2</v>
      </c>
      <c r="J30" s="43">
        <f t="shared" si="1"/>
        <v>12.497013142174433</v>
      </c>
      <c r="K30" s="44">
        <f t="shared" si="2"/>
        <v>11.45</v>
      </c>
      <c r="L30" s="45">
        <f t="shared" si="3"/>
        <v>11.59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85333</v>
      </c>
      <c r="F32" s="40">
        <v>461</v>
      </c>
      <c r="G32" s="40">
        <v>4.5</v>
      </c>
      <c r="H32" s="41">
        <v>2554</v>
      </c>
      <c r="I32" s="42">
        <v>21.3</v>
      </c>
      <c r="J32" s="43">
        <f t="shared" si="1"/>
        <v>12.311400337430706</v>
      </c>
      <c r="K32" s="44">
        <f t="shared" si="2"/>
        <v>11.27</v>
      </c>
      <c r="L32" s="45">
        <f t="shared" si="3"/>
        <v>11.4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85333</v>
      </c>
      <c r="F34" s="40">
        <v>457</v>
      </c>
      <c r="G34" s="40">
        <v>4.5</v>
      </c>
      <c r="H34" s="41">
        <v>2605</v>
      </c>
      <c r="I34" s="42">
        <v>21.5</v>
      </c>
      <c r="J34" s="43">
        <f t="shared" si="1"/>
        <v>12.667152929734987</v>
      </c>
      <c r="K34" s="44">
        <f t="shared" si="2"/>
        <v>11.56</v>
      </c>
      <c r="L34" s="45">
        <f t="shared" si="3"/>
        <v>11.7</v>
      </c>
    </row>
    <row r="35" spans="3:12" ht="15">
      <c r="C35" s="51">
        <v>25</v>
      </c>
      <c r="D35" s="53" t="s">
        <v>51</v>
      </c>
      <c r="E35" s="54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54">
        <v>88000</v>
      </c>
      <c r="F36" s="40">
        <v>454</v>
      </c>
      <c r="G36" s="40">
        <v>4.5</v>
      </c>
      <c r="H36" s="41">
        <v>2562</v>
      </c>
      <c r="I36" s="42">
        <v>22.5</v>
      </c>
      <c r="J36" s="43">
        <f t="shared" si="1"/>
        <v>12.540381791483114</v>
      </c>
      <c r="K36" s="44">
        <f t="shared" si="2"/>
        <v>11.3</v>
      </c>
      <c r="L36" s="45">
        <f t="shared" si="3"/>
        <v>11.43</v>
      </c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22.181818181818183</v>
      </c>
      <c r="J40" s="70">
        <f t="shared" ref="J40:L40" si="4">AVERAGE(J11:J39)</f>
        <v>12.755819932559747</v>
      </c>
      <c r="K40" s="70">
        <f t="shared" si="4"/>
        <v>11.538181818181819</v>
      </c>
      <c r="L40" s="70">
        <f t="shared" si="4"/>
        <v>11.673636363636366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146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147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180">
        <v>74676</v>
      </c>
      <c r="F15" s="181">
        <v>270</v>
      </c>
      <c r="G15" s="181">
        <v>6</v>
      </c>
      <c r="H15" s="182">
        <v>1835</v>
      </c>
      <c r="I15" s="183">
        <v>24.6</v>
      </c>
      <c r="J15" s="43">
        <f t="shared" ref="J15:J33" si="1">(H15*10/(F15*G15))</f>
        <v>11.32716049382716</v>
      </c>
      <c r="K15" s="44">
        <f t="shared" ref="K15:K33" si="2">ROUND(J15*(1-((I15-14)/86)),2)</f>
        <v>9.93</v>
      </c>
      <c r="L15" s="45">
        <f t="shared" ref="L15:L33" si="3">ROUND(J15*(1-((I15-15)/85)),2)</f>
        <v>10.050000000000001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180">
        <v>74676</v>
      </c>
      <c r="F16" s="181">
        <v>270</v>
      </c>
      <c r="G16" s="181">
        <v>6</v>
      </c>
      <c r="H16" s="182">
        <v>1884</v>
      </c>
      <c r="I16" s="183">
        <v>22.8</v>
      </c>
      <c r="J16" s="43">
        <f t="shared" si="1"/>
        <v>11.62962962962963</v>
      </c>
      <c r="K16" s="44">
        <f t="shared" si="2"/>
        <v>10.44</v>
      </c>
      <c r="L16" s="45">
        <f t="shared" si="3"/>
        <v>10.56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180"/>
      <c r="F17" s="181"/>
      <c r="G17" s="181"/>
      <c r="H17" s="182"/>
      <c r="I17" s="183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180">
        <v>72009</v>
      </c>
      <c r="F18" s="181">
        <v>270</v>
      </c>
      <c r="G18" s="181">
        <v>6</v>
      </c>
      <c r="H18" s="182">
        <v>1966</v>
      </c>
      <c r="I18" s="183">
        <v>29.8</v>
      </c>
      <c r="J18" s="43">
        <f t="shared" si="1"/>
        <v>12.135802469135802</v>
      </c>
      <c r="K18" s="44">
        <f t="shared" si="2"/>
        <v>9.91</v>
      </c>
      <c r="L18" s="45">
        <f t="shared" si="3"/>
        <v>10.02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180"/>
      <c r="F19" s="181"/>
      <c r="G19" s="181"/>
      <c r="H19" s="182"/>
      <c r="I19" s="183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180"/>
      <c r="F20" s="181"/>
      <c r="G20" s="181"/>
      <c r="H20" s="182"/>
      <c r="I20" s="183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180"/>
      <c r="F21" s="181"/>
      <c r="G21" s="181"/>
      <c r="H21" s="182"/>
      <c r="I21" s="183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180">
        <v>77343</v>
      </c>
      <c r="F22" s="181">
        <v>270</v>
      </c>
      <c r="G22" s="181">
        <v>6</v>
      </c>
      <c r="H22" s="182">
        <v>2022</v>
      </c>
      <c r="I22" s="183">
        <v>31.1</v>
      </c>
      <c r="J22" s="43">
        <f t="shared" si="1"/>
        <v>12.481481481481481</v>
      </c>
      <c r="K22" s="44">
        <f t="shared" si="2"/>
        <v>10</v>
      </c>
      <c r="L22" s="45">
        <f t="shared" si="3"/>
        <v>10.119999999999999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180">
        <v>69342</v>
      </c>
      <c r="F23" s="181">
        <v>270</v>
      </c>
      <c r="G23" s="181">
        <v>6</v>
      </c>
      <c r="H23" s="182">
        <v>2021</v>
      </c>
      <c r="I23" s="183">
        <v>27.2</v>
      </c>
      <c r="J23" s="43">
        <f t="shared" si="1"/>
        <v>12.475308641975309</v>
      </c>
      <c r="K23" s="44">
        <f t="shared" si="2"/>
        <v>10.56</v>
      </c>
      <c r="L23" s="45">
        <f t="shared" si="3"/>
        <v>10.68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180"/>
      <c r="F24" s="181"/>
      <c r="G24" s="181"/>
      <c r="H24" s="182"/>
      <c r="I24" s="183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180">
        <v>72009</v>
      </c>
      <c r="F25" s="181">
        <v>270</v>
      </c>
      <c r="G25" s="181">
        <v>6</v>
      </c>
      <c r="H25" s="182">
        <v>2088</v>
      </c>
      <c r="I25" s="183">
        <v>28.8</v>
      </c>
      <c r="J25" s="43">
        <f t="shared" si="1"/>
        <v>12.888888888888889</v>
      </c>
      <c r="K25" s="44">
        <f t="shared" si="2"/>
        <v>10.67</v>
      </c>
      <c r="L25" s="45">
        <f t="shared" si="3"/>
        <v>10.8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180">
        <v>66675</v>
      </c>
      <c r="F26" s="181">
        <v>270</v>
      </c>
      <c r="G26" s="181">
        <v>6</v>
      </c>
      <c r="H26" s="182">
        <v>1878</v>
      </c>
      <c r="I26" s="183">
        <v>27.8</v>
      </c>
      <c r="J26" s="43">
        <f t="shared" si="1"/>
        <v>11.592592592592593</v>
      </c>
      <c r="K26" s="44">
        <f t="shared" si="2"/>
        <v>9.73</v>
      </c>
      <c r="L26" s="45">
        <f t="shared" si="3"/>
        <v>9.85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180"/>
      <c r="F27" s="181"/>
      <c r="G27" s="181"/>
      <c r="H27" s="182"/>
      <c r="I27" s="183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184">
        <v>66675</v>
      </c>
      <c r="F28" s="181">
        <v>270</v>
      </c>
      <c r="G28" s="181">
        <v>6</v>
      </c>
      <c r="H28" s="182">
        <v>1832</v>
      </c>
      <c r="I28" s="183">
        <v>31.3</v>
      </c>
      <c r="J28" s="43">
        <f t="shared" si="1"/>
        <v>11.308641975308642</v>
      </c>
      <c r="K28" s="44">
        <f t="shared" si="2"/>
        <v>9.0299999999999994</v>
      </c>
      <c r="L28" s="45">
        <f t="shared" si="3"/>
        <v>9.14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180"/>
      <c r="F29" s="181"/>
      <c r="G29" s="181"/>
      <c r="H29" s="182"/>
      <c r="I29" s="183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180"/>
      <c r="F30" s="181"/>
      <c r="G30" s="181"/>
      <c r="H30" s="182"/>
      <c r="I30" s="183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180"/>
      <c r="F31" s="181"/>
      <c r="G31" s="181"/>
      <c r="H31" s="182"/>
      <c r="I31" s="183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180">
        <v>69342</v>
      </c>
      <c r="F32" s="181">
        <v>270</v>
      </c>
      <c r="G32" s="181">
        <v>6</v>
      </c>
      <c r="H32" s="182">
        <v>2167</v>
      </c>
      <c r="I32" s="183">
        <v>27.3</v>
      </c>
      <c r="J32" s="43">
        <f t="shared" si="1"/>
        <v>13.376543209876543</v>
      </c>
      <c r="K32" s="44">
        <f t="shared" si="2"/>
        <v>11.31</v>
      </c>
      <c r="L32" s="45">
        <f t="shared" si="3"/>
        <v>11.44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180">
        <v>69342</v>
      </c>
      <c r="F33" s="181">
        <v>270</v>
      </c>
      <c r="G33" s="181">
        <v>6</v>
      </c>
      <c r="H33" s="182">
        <v>2389</v>
      </c>
      <c r="I33" s="183">
        <v>29.9</v>
      </c>
      <c r="J33" s="43">
        <f t="shared" si="1"/>
        <v>14.746913580246913</v>
      </c>
      <c r="K33" s="44">
        <f t="shared" si="2"/>
        <v>12.02</v>
      </c>
      <c r="L33" s="45">
        <f t="shared" si="3"/>
        <v>12.16</v>
      </c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28.060000000000002</v>
      </c>
      <c r="J40" s="70">
        <f t="shared" ref="J40:L40" si="4">AVERAGE(J11:J39)</f>
        <v>12.396296296296297</v>
      </c>
      <c r="K40" s="70">
        <f t="shared" si="4"/>
        <v>10.360000000000001</v>
      </c>
      <c r="L40" s="70">
        <f t="shared" si="4"/>
        <v>10.481999999999999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148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138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180">
        <v>80010</v>
      </c>
      <c r="F15" s="181">
        <v>310</v>
      </c>
      <c r="G15" s="181">
        <v>4.5</v>
      </c>
      <c r="H15" s="182">
        <v>1778</v>
      </c>
      <c r="I15" s="183">
        <v>27.4</v>
      </c>
      <c r="J15" s="43">
        <f t="shared" ref="J15:J34" si="1">(H15*10/(F15*G15))</f>
        <v>12.745519713261649</v>
      </c>
      <c r="K15" s="44">
        <f t="shared" ref="K15:K34" si="2">ROUND(J15*(1-((I15-14)/86)),2)</f>
        <v>10.76</v>
      </c>
      <c r="L15" s="45">
        <f t="shared" ref="L15:L34" si="3">ROUND(J15*(1-((I15-15)/85)),2)</f>
        <v>10.89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180">
        <v>80010</v>
      </c>
      <c r="F16" s="181">
        <v>309.60000000000002</v>
      </c>
      <c r="G16" s="181">
        <v>4.5</v>
      </c>
      <c r="H16" s="182">
        <v>1678</v>
      </c>
      <c r="I16" s="183">
        <v>28.4</v>
      </c>
      <c r="J16" s="43">
        <f t="shared" si="1"/>
        <v>12.044214757393052</v>
      </c>
      <c r="K16" s="44">
        <f t="shared" si="2"/>
        <v>10.029999999999999</v>
      </c>
      <c r="L16" s="45">
        <f t="shared" si="3"/>
        <v>10.15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180"/>
      <c r="F17" s="181"/>
      <c r="G17" s="181"/>
      <c r="H17" s="182"/>
      <c r="I17" s="183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180">
        <v>82677</v>
      </c>
      <c r="F18" s="181">
        <v>309.2</v>
      </c>
      <c r="G18" s="181">
        <v>4.5</v>
      </c>
      <c r="H18" s="182">
        <v>1645</v>
      </c>
      <c r="I18" s="183">
        <v>28.9</v>
      </c>
      <c r="J18" s="43">
        <f t="shared" si="1"/>
        <v>11.822624694552252</v>
      </c>
      <c r="K18" s="44">
        <f t="shared" si="2"/>
        <v>9.77</v>
      </c>
      <c r="L18" s="45">
        <f t="shared" si="3"/>
        <v>9.89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180"/>
      <c r="F19" s="181"/>
      <c r="G19" s="181"/>
      <c r="H19" s="182"/>
      <c r="I19" s="183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180"/>
      <c r="F20" s="181"/>
      <c r="G20" s="181"/>
      <c r="H20" s="182"/>
      <c r="I20" s="183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180"/>
      <c r="F21" s="181"/>
      <c r="G21" s="181"/>
      <c r="H21" s="182"/>
      <c r="I21" s="183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180">
        <v>82677</v>
      </c>
      <c r="F22" s="181">
        <v>308.8</v>
      </c>
      <c r="G22" s="181">
        <v>4.5</v>
      </c>
      <c r="H22" s="182">
        <v>1676</v>
      </c>
      <c r="I22" s="183">
        <v>31.4</v>
      </c>
      <c r="J22" s="43">
        <f t="shared" si="1"/>
        <v>12.061024755325272</v>
      </c>
      <c r="K22" s="44">
        <f t="shared" si="2"/>
        <v>9.6199999999999992</v>
      </c>
      <c r="L22" s="45">
        <f t="shared" si="3"/>
        <v>9.73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180">
        <v>80010</v>
      </c>
      <c r="F23" s="181">
        <v>308.39999999999998</v>
      </c>
      <c r="G23" s="181">
        <v>4.5</v>
      </c>
      <c r="H23" s="182">
        <v>1655</v>
      </c>
      <c r="I23" s="183">
        <v>31.8</v>
      </c>
      <c r="J23" s="43">
        <f t="shared" si="1"/>
        <v>11.925349473987607</v>
      </c>
      <c r="K23" s="44">
        <f t="shared" si="2"/>
        <v>9.4600000000000009</v>
      </c>
      <c r="L23" s="45">
        <f t="shared" si="3"/>
        <v>9.57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180"/>
      <c r="F24" s="181"/>
      <c r="G24" s="181"/>
      <c r="H24" s="182"/>
      <c r="I24" s="183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180">
        <v>77343</v>
      </c>
      <c r="F25" s="181">
        <v>308</v>
      </c>
      <c r="G25" s="181">
        <v>4.5</v>
      </c>
      <c r="H25" s="182">
        <v>1677</v>
      </c>
      <c r="I25" s="183">
        <v>30.2</v>
      </c>
      <c r="J25" s="43">
        <f t="shared" si="1"/>
        <v>12.0995670995671</v>
      </c>
      <c r="K25" s="44">
        <f t="shared" si="2"/>
        <v>9.82</v>
      </c>
      <c r="L25" s="45">
        <f t="shared" si="3"/>
        <v>9.94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180">
        <v>77343</v>
      </c>
      <c r="F26" s="181">
        <v>307.60000000000002</v>
      </c>
      <c r="G26" s="181">
        <v>4.5</v>
      </c>
      <c r="H26" s="182">
        <v>1599</v>
      </c>
      <c r="I26" s="183">
        <v>29.8</v>
      </c>
      <c r="J26" s="43">
        <f t="shared" si="1"/>
        <v>11.551798872995231</v>
      </c>
      <c r="K26" s="44">
        <f t="shared" si="2"/>
        <v>9.43</v>
      </c>
      <c r="L26" s="45">
        <f t="shared" si="3"/>
        <v>9.5399999999999991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180"/>
      <c r="F27" s="181"/>
      <c r="G27" s="181"/>
      <c r="H27" s="182"/>
      <c r="I27" s="183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184">
        <v>82677</v>
      </c>
      <c r="F28" s="181">
        <v>307.2</v>
      </c>
      <c r="G28" s="181">
        <v>4.5</v>
      </c>
      <c r="H28" s="182">
        <v>1602</v>
      </c>
      <c r="I28" s="183">
        <v>29.9</v>
      </c>
      <c r="J28" s="43">
        <f t="shared" si="1"/>
        <v>11.588541666666668</v>
      </c>
      <c r="K28" s="44">
        <f t="shared" si="2"/>
        <v>9.4499999999999993</v>
      </c>
      <c r="L28" s="45">
        <f t="shared" si="3"/>
        <v>9.56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180"/>
      <c r="F29" s="181"/>
      <c r="G29" s="181"/>
      <c r="H29" s="182"/>
      <c r="I29" s="183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180"/>
      <c r="F30" s="181"/>
      <c r="G30" s="181"/>
      <c r="H30" s="182"/>
      <c r="I30" s="183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180"/>
      <c r="F31" s="181"/>
      <c r="G31" s="181"/>
      <c r="H31" s="182"/>
      <c r="I31" s="183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180"/>
      <c r="F32" s="181"/>
      <c r="G32" s="181"/>
      <c r="H32" s="182"/>
      <c r="I32" s="183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180">
        <v>80010</v>
      </c>
      <c r="F33" s="181">
        <v>306.8</v>
      </c>
      <c r="G33" s="181">
        <v>4.5</v>
      </c>
      <c r="H33" s="182">
        <v>1558</v>
      </c>
      <c r="I33" s="183">
        <v>30.4</v>
      </c>
      <c r="J33" s="43">
        <f t="shared" si="1"/>
        <v>11.284948573084165</v>
      </c>
      <c r="K33" s="44">
        <f t="shared" si="2"/>
        <v>9.1300000000000008</v>
      </c>
      <c r="L33" s="45">
        <f t="shared" si="3"/>
        <v>9.24</v>
      </c>
    </row>
    <row r="34" spans="3:12" ht="15">
      <c r="C34" s="51">
        <v>24</v>
      </c>
      <c r="D34" s="52" t="s">
        <v>50</v>
      </c>
      <c r="E34" s="180">
        <v>77343</v>
      </c>
      <c r="F34" s="181">
        <v>306.39999999999998</v>
      </c>
      <c r="G34" s="181">
        <v>4.5</v>
      </c>
      <c r="H34" s="182">
        <v>1588</v>
      </c>
      <c r="I34" s="183">
        <v>31.3</v>
      </c>
      <c r="J34" s="43">
        <f t="shared" si="1"/>
        <v>11.517261386713084</v>
      </c>
      <c r="K34" s="44">
        <f t="shared" si="2"/>
        <v>9.1999999999999993</v>
      </c>
      <c r="L34" s="45">
        <f t="shared" si="3"/>
        <v>9.31</v>
      </c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29.95</v>
      </c>
      <c r="J40" s="70">
        <f t="shared" ref="J40:L40" si="4">AVERAGE(J11:J39)</f>
        <v>11.864085099354609</v>
      </c>
      <c r="K40" s="70">
        <f t="shared" si="4"/>
        <v>9.6669999999999998</v>
      </c>
      <c r="L40" s="70">
        <f t="shared" si="4"/>
        <v>9.782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149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150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185">
        <v>76665</v>
      </c>
      <c r="F11" s="186">
        <v>189</v>
      </c>
      <c r="G11" s="187">
        <v>6</v>
      </c>
      <c r="H11" s="188">
        <v>1188</v>
      </c>
      <c r="I11" s="189">
        <v>26</v>
      </c>
      <c r="J11" s="31">
        <f>(H11*10/(F11*G11))</f>
        <v>10.476190476190476</v>
      </c>
      <c r="K11" s="32">
        <f>ROUND(J11*(1-((I11-14)/86)),2)</f>
        <v>9.01</v>
      </c>
      <c r="L11" s="33">
        <f>ROUND(J11*(1-((I11-15)/85)),2)</f>
        <v>9.1199999999999992</v>
      </c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185">
        <v>76665</v>
      </c>
      <c r="F12" s="186">
        <v>189</v>
      </c>
      <c r="G12" s="190">
        <v>6</v>
      </c>
      <c r="H12" s="191">
        <v>1065</v>
      </c>
      <c r="I12" s="192">
        <v>24</v>
      </c>
      <c r="J12" s="43">
        <f t="shared" ref="J12:J25" si="1">(H12*10/(F12*G12))</f>
        <v>9.3915343915343907</v>
      </c>
      <c r="K12" s="44">
        <f t="shared" ref="K12:K25" si="2">ROUND(J12*(1-((I12-14)/86)),2)</f>
        <v>8.3000000000000007</v>
      </c>
      <c r="L12" s="45">
        <f t="shared" ref="L12:L25" si="3">ROUND(J12*(1-((I12-15)/85)),2)</f>
        <v>8.4</v>
      </c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185">
        <v>76665</v>
      </c>
      <c r="F13" s="186">
        <v>189</v>
      </c>
      <c r="G13" s="190">
        <v>6</v>
      </c>
      <c r="H13" s="191">
        <v>1464</v>
      </c>
      <c r="I13" s="192">
        <v>27.5</v>
      </c>
      <c r="J13" s="43">
        <f t="shared" si="1"/>
        <v>12.91005291005291</v>
      </c>
      <c r="K13" s="44">
        <f t="shared" si="2"/>
        <v>10.88</v>
      </c>
      <c r="L13" s="45">
        <f t="shared" si="3"/>
        <v>11.01</v>
      </c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185">
        <v>76665</v>
      </c>
      <c r="F14" s="186">
        <v>189</v>
      </c>
      <c r="G14" s="190">
        <v>6</v>
      </c>
      <c r="H14" s="191">
        <v>1398</v>
      </c>
      <c r="I14" s="192">
        <v>24.5</v>
      </c>
      <c r="J14" s="43">
        <f t="shared" si="1"/>
        <v>12.328042328042327</v>
      </c>
      <c r="K14" s="44">
        <f t="shared" si="2"/>
        <v>10.82</v>
      </c>
      <c r="L14" s="45">
        <f t="shared" si="3"/>
        <v>10.95</v>
      </c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185">
        <v>76665</v>
      </c>
      <c r="F15" s="186">
        <v>189</v>
      </c>
      <c r="G15" s="190">
        <v>6</v>
      </c>
      <c r="H15" s="191">
        <v>1475</v>
      </c>
      <c r="I15" s="192">
        <v>27</v>
      </c>
      <c r="J15" s="43">
        <f t="shared" si="1"/>
        <v>13.00705467372134</v>
      </c>
      <c r="K15" s="44">
        <f t="shared" si="2"/>
        <v>11.04</v>
      </c>
      <c r="L15" s="45">
        <f t="shared" si="3"/>
        <v>11.17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193"/>
      <c r="F16" s="190"/>
      <c r="G16" s="190"/>
      <c r="H16" s="191"/>
      <c r="I16" s="19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193"/>
      <c r="F17" s="190"/>
      <c r="G17" s="190"/>
      <c r="H17" s="191"/>
      <c r="I17" s="19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193"/>
      <c r="F18" s="190"/>
      <c r="G18" s="190"/>
      <c r="H18" s="191"/>
      <c r="I18" s="19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193"/>
      <c r="F19" s="190"/>
      <c r="G19" s="190"/>
      <c r="H19" s="191"/>
      <c r="I19" s="19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193"/>
      <c r="F20" s="190"/>
      <c r="G20" s="190"/>
      <c r="H20" s="191"/>
      <c r="I20" s="19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193"/>
      <c r="F21" s="190"/>
      <c r="G21" s="190"/>
      <c r="H21" s="191"/>
      <c r="I21" s="19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185">
        <v>76665</v>
      </c>
      <c r="F22" s="190">
        <v>189</v>
      </c>
      <c r="G22" s="190">
        <v>6</v>
      </c>
      <c r="H22" s="191">
        <v>1624</v>
      </c>
      <c r="I22" s="192">
        <v>30.2</v>
      </c>
      <c r="J22" s="43">
        <f t="shared" si="1"/>
        <v>14.320987654320987</v>
      </c>
      <c r="K22" s="44">
        <f t="shared" si="2"/>
        <v>11.62</v>
      </c>
      <c r="L22" s="45">
        <f t="shared" si="3"/>
        <v>11.76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185">
        <v>76665</v>
      </c>
      <c r="F23" s="190">
        <v>189</v>
      </c>
      <c r="G23" s="190">
        <v>6</v>
      </c>
      <c r="H23" s="191">
        <v>1700</v>
      </c>
      <c r="I23" s="192">
        <v>28</v>
      </c>
      <c r="J23" s="43">
        <f t="shared" si="1"/>
        <v>14.991181657848324</v>
      </c>
      <c r="K23" s="44">
        <f t="shared" si="2"/>
        <v>12.55</v>
      </c>
      <c r="L23" s="45">
        <f t="shared" si="3"/>
        <v>12.7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193"/>
      <c r="F24" s="190"/>
      <c r="G24" s="190"/>
      <c r="H24" s="191"/>
      <c r="I24" s="19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185">
        <v>76665</v>
      </c>
      <c r="F25" s="190">
        <v>189</v>
      </c>
      <c r="G25" s="190">
        <v>6</v>
      </c>
      <c r="H25" s="191">
        <v>1550</v>
      </c>
      <c r="I25" s="192">
        <v>32</v>
      </c>
      <c r="J25" s="43">
        <f t="shared" si="1"/>
        <v>13.668430335097002</v>
      </c>
      <c r="K25" s="44">
        <f t="shared" si="2"/>
        <v>10.81</v>
      </c>
      <c r="L25" s="45">
        <f t="shared" si="3"/>
        <v>10.93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/>
      <c r="F26" s="40"/>
      <c r="G26" s="40"/>
      <c r="H26" s="41"/>
      <c r="I26" s="42"/>
      <c r="J26" s="43"/>
      <c r="K26" s="44"/>
      <c r="L26" s="45"/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84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27.4</v>
      </c>
      <c r="J40" s="70">
        <f t="shared" ref="J40:L40" si="4">AVERAGE(J11:J39)</f>
        <v>12.63668430335097</v>
      </c>
      <c r="K40" s="70">
        <f t="shared" si="4"/>
        <v>10.62875</v>
      </c>
      <c r="L40" s="70">
        <f t="shared" si="4"/>
        <v>10.754999999999999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151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152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193">
        <v>80000</v>
      </c>
      <c r="F11" s="194">
        <v>240</v>
      </c>
      <c r="G11" s="195">
        <v>4.5</v>
      </c>
      <c r="H11" s="196">
        <v>1206</v>
      </c>
      <c r="I11" s="197">
        <v>24.2</v>
      </c>
      <c r="J11" s="31">
        <f>(H11*10/(F11*G11))</f>
        <v>11.166666666666666</v>
      </c>
      <c r="K11" s="32">
        <f>ROUND(J11*(1-((I11-14)/86)),2)</f>
        <v>9.84</v>
      </c>
      <c r="L11" s="33">
        <f>ROUND(J11*(1-((I11-15)/85)),2)</f>
        <v>9.9600000000000009</v>
      </c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193">
        <v>80000</v>
      </c>
      <c r="F12" s="198">
        <v>240</v>
      </c>
      <c r="G12" s="198">
        <v>4.5</v>
      </c>
      <c r="H12" s="199">
        <v>1198</v>
      </c>
      <c r="I12" s="200">
        <v>26</v>
      </c>
      <c r="J12" s="43">
        <f t="shared" ref="J12:J26" si="1">(H12*10/(F12*G12))</f>
        <v>11.092592592592593</v>
      </c>
      <c r="K12" s="44">
        <f t="shared" ref="K12:K26" si="2">ROUND(J12*(1-((I12-14)/86)),2)</f>
        <v>9.5399999999999991</v>
      </c>
      <c r="L12" s="45">
        <f t="shared" ref="L12:L26" si="3">ROUND(J12*(1-((I12-15)/85)),2)</f>
        <v>9.66</v>
      </c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193">
        <v>80000</v>
      </c>
      <c r="F13" s="198">
        <v>240</v>
      </c>
      <c r="G13" s="198">
        <v>4.5</v>
      </c>
      <c r="H13" s="199">
        <v>1264</v>
      </c>
      <c r="I13" s="200">
        <v>24.8</v>
      </c>
      <c r="J13" s="43">
        <f t="shared" si="1"/>
        <v>11.703703703703704</v>
      </c>
      <c r="K13" s="44">
        <f t="shared" si="2"/>
        <v>10.23</v>
      </c>
      <c r="L13" s="45">
        <f t="shared" si="3"/>
        <v>10.35</v>
      </c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193"/>
      <c r="F14" s="198"/>
      <c r="G14" s="198"/>
      <c r="H14" s="199"/>
      <c r="I14" s="200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193">
        <v>80000</v>
      </c>
      <c r="F15" s="198">
        <v>240</v>
      </c>
      <c r="G15" s="198">
        <v>4.5</v>
      </c>
      <c r="H15" s="199">
        <v>1378</v>
      </c>
      <c r="I15" s="200">
        <v>23.1</v>
      </c>
      <c r="J15" s="43">
        <f t="shared" si="1"/>
        <v>12.75925925925926</v>
      </c>
      <c r="K15" s="44">
        <f t="shared" si="2"/>
        <v>11.41</v>
      </c>
      <c r="L15" s="45">
        <f t="shared" si="3"/>
        <v>11.54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193"/>
      <c r="F16" s="198"/>
      <c r="G16" s="198"/>
      <c r="H16" s="199"/>
      <c r="I16" s="200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193"/>
      <c r="F17" s="198"/>
      <c r="G17" s="198"/>
      <c r="H17" s="199"/>
      <c r="I17" s="200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193"/>
      <c r="F18" s="198"/>
      <c r="G18" s="198"/>
      <c r="H18" s="199"/>
      <c r="I18" s="200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193"/>
      <c r="F19" s="198"/>
      <c r="G19" s="198"/>
      <c r="H19" s="199"/>
      <c r="I19" s="200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193"/>
      <c r="F20" s="198"/>
      <c r="G20" s="198"/>
      <c r="H20" s="199"/>
      <c r="I20" s="200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193"/>
      <c r="F21" s="198"/>
      <c r="G21" s="198"/>
      <c r="H21" s="199"/>
      <c r="I21" s="200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193">
        <v>80000</v>
      </c>
      <c r="F22" s="198">
        <v>240</v>
      </c>
      <c r="G22" s="198">
        <v>4.5</v>
      </c>
      <c r="H22" s="199">
        <v>1486</v>
      </c>
      <c r="I22" s="200">
        <v>28.3</v>
      </c>
      <c r="J22" s="43">
        <f t="shared" si="1"/>
        <v>13.75925925925926</v>
      </c>
      <c r="K22" s="44">
        <f t="shared" si="2"/>
        <v>11.47</v>
      </c>
      <c r="L22" s="45">
        <f t="shared" si="3"/>
        <v>11.61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193">
        <v>80000</v>
      </c>
      <c r="F23" s="198">
        <v>240</v>
      </c>
      <c r="G23" s="198">
        <v>4.5</v>
      </c>
      <c r="H23" s="199">
        <v>1520</v>
      </c>
      <c r="I23" s="200">
        <v>29.8</v>
      </c>
      <c r="J23" s="43">
        <f t="shared" si="1"/>
        <v>14.074074074074074</v>
      </c>
      <c r="K23" s="44">
        <f t="shared" si="2"/>
        <v>11.49</v>
      </c>
      <c r="L23" s="45">
        <f t="shared" si="3"/>
        <v>11.62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193"/>
      <c r="F24" s="198"/>
      <c r="G24" s="198"/>
      <c r="H24" s="199"/>
      <c r="I24" s="200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193">
        <v>80000</v>
      </c>
      <c r="F25" s="198">
        <v>240</v>
      </c>
      <c r="G25" s="198">
        <v>4.5</v>
      </c>
      <c r="H25" s="199">
        <v>1645</v>
      </c>
      <c r="I25" s="200">
        <v>30</v>
      </c>
      <c r="J25" s="43">
        <f t="shared" si="1"/>
        <v>15.231481481481481</v>
      </c>
      <c r="K25" s="44">
        <f t="shared" si="2"/>
        <v>12.4</v>
      </c>
      <c r="L25" s="45">
        <f t="shared" si="3"/>
        <v>12.54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193">
        <v>80000</v>
      </c>
      <c r="F26" s="198">
        <v>240</v>
      </c>
      <c r="G26" s="198">
        <v>4.5</v>
      </c>
      <c r="H26" s="199">
        <v>1664</v>
      </c>
      <c r="I26" s="200">
        <v>31.2</v>
      </c>
      <c r="J26" s="43">
        <f t="shared" si="1"/>
        <v>15.407407407407407</v>
      </c>
      <c r="K26" s="44">
        <f t="shared" si="2"/>
        <v>12.33</v>
      </c>
      <c r="L26" s="45">
        <f t="shared" si="3"/>
        <v>12.47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84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27.174999999999997</v>
      </c>
      <c r="J40" s="70">
        <f t="shared" ref="J40:L40" si="4">AVERAGE(J11:J39)</f>
        <v>13.149305555555555</v>
      </c>
      <c r="K40" s="70">
        <f t="shared" si="4"/>
        <v>11.088749999999999</v>
      </c>
      <c r="L40" s="70">
        <f t="shared" si="4"/>
        <v>11.21875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153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154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193">
        <v>80000</v>
      </c>
      <c r="F15" s="190">
        <v>126</v>
      </c>
      <c r="G15" s="190">
        <v>4.5</v>
      </c>
      <c r="H15" s="191">
        <v>746</v>
      </c>
      <c r="I15" s="192">
        <v>24.5</v>
      </c>
      <c r="J15" s="43">
        <f t="shared" ref="J15:J31" si="1">(H15*10/(F15*G15))</f>
        <v>13.156966490299824</v>
      </c>
      <c r="K15" s="44">
        <f t="shared" ref="K15:K31" si="2">ROUND(J15*(1-((I15-14)/86)),2)</f>
        <v>11.55</v>
      </c>
      <c r="L15" s="45">
        <f t="shared" ref="L15:L31" si="3">ROUND(J15*(1-((I15-15)/85)),2)</f>
        <v>11.69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193">
        <v>80000</v>
      </c>
      <c r="F16" s="190">
        <v>133</v>
      </c>
      <c r="G16" s="190">
        <v>4.5</v>
      </c>
      <c r="H16" s="191">
        <v>820</v>
      </c>
      <c r="I16" s="192">
        <v>25</v>
      </c>
      <c r="J16" s="43">
        <f t="shared" si="1"/>
        <v>13.700918964076859</v>
      </c>
      <c r="K16" s="44">
        <f t="shared" si="2"/>
        <v>11.95</v>
      </c>
      <c r="L16" s="45">
        <f t="shared" si="3"/>
        <v>12.09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193"/>
      <c r="F17" s="190"/>
      <c r="G17" s="190"/>
      <c r="H17" s="191"/>
      <c r="I17" s="19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193">
        <v>80000</v>
      </c>
      <c r="F18" s="190">
        <v>133</v>
      </c>
      <c r="G18" s="190">
        <v>4.5</v>
      </c>
      <c r="H18" s="191">
        <v>800</v>
      </c>
      <c r="I18" s="192">
        <v>24</v>
      </c>
      <c r="J18" s="43">
        <f t="shared" si="1"/>
        <v>13.366750208855471</v>
      </c>
      <c r="K18" s="44">
        <f t="shared" si="2"/>
        <v>11.81</v>
      </c>
      <c r="L18" s="45">
        <f t="shared" si="3"/>
        <v>11.95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193"/>
      <c r="F19" s="190"/>
      <c r="G19" s="190"/>
      <c r="H19" s="191"/>
      <c r="I19" s="19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193"/>
      <c r="F20" s="190"/>
      <c r="G20" s="190"/>
      <c r="H20" s="191"/>
      <c r="I20" s="19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193"/>
      <c r="F21" s="190"/>
      <c r="G21" s="190"/>
      <c r="H21" s="191"/>
      <c r="I21" s="19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193">
        <v>80000</v>
      </c>
      <c r="F22" s="190">
        <v>133</v>
      </c>
      <c r="G22" s="190">
        <v>4.5</v>
      </c>
      <c r="H22" s="191">
        <v>839</v>
      </c>
      <c r="I22" s="192">
        <v>23.3</v>
      </c>
      <c r="J22" s="43">
        <f t="shared" si="1"/>
        <v>14.018379281537177</v>
      </c>
      <c r="K22" s="44">
        <f t="shared" si="2"/>
        <v>12.5</v>
      </c>
      <c r="L22" s="45">
        <f t="shared" si="3"/>
        <v>12.65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193">
        <v>80000</v>
      </c>
      <c r="F23" s="190">
        <v>133</v>
      </c>
      <c r="G23" s="190">
        <v>4.5</v>
      </c>
      <c r="H23" s="191">
        <v>848</v>
      </c>
      <c r="I23" s="192">
        <v>31.3</v>
      </c>
      <c r="J23" s="43">
        <f t="shared" si="1"/>
        <v>14.1687552213868</v>
      </c>
      <c r="K23" s="44">
        <f t="shared" si="2"/>
        <v>11.32</v>
      </c>
      <c r="L23" s="45">
        <f t="shared" si="3"/>
        <v>11.45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193">
        <v>80000</v>
      </c>
      <c r="F24" s="190">
        <v>133</v>
      </c>
      <c r="G24" s="190">
        <v>4.5</v>
      </c>
      <c r="H24" s="191">
        <v>813</v>
      </c>
      <c r="I24" s="192">
        <v>31</v>
      </c>
      <c r="J24" s="43">
        <f t="shared" si="1"/>
        <v>13.583959899749374</v>
      </c>
      <c r="K24" s="44">
        <f t="shared" si="2"/>
        <v>10.9</v>
      </c>
      <c r="L24" s="45">
        <f t="shared" si="3"/>
        <v>11.03</v>
      </c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193">
        <v>80000</v>
      </c>
      <c r="F25" s="190">
        <v>133</v>
      </c>
      <c r="G25" s="190">
        <v>4.5</v>
      </c>
      <c r="H25" s="191">
        <v>789</v>
      </c>
      <c r="I25" s="192">
        <v>28.6</v>
      </c>
      <c r="J25" s="43">
        <f t="shared" si="1"/>
        <v>13.18295739348371</v>
      </c>
      <c r="K25" s="44">
        <f t="shared" si="2"/>
        <v>10.94</v>
      </c>
      <c r="L25" s="45">
        <f t="shared" si="3"/>
        <v>11.07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193">
        <v>80000</v>
      </c>
      <c r="F26" s="190">
        <v>133</v>
      </c>
      <c r="G26" s="190">
        <v>4.5</v>
      </c>
      <c r="H26" s="191">
        <v>838</v>
      </c>
      <c r="I26" s="192">
        <v>28.3</v>
      </c>
      <c r="J26" s="43">
        <f t="shared" si="1"/>
        <v>14.001670843776107</v>
      </c>
      <c r="K26" s="44">
        <f t="shared" si="2"/>
        <v>11.67</v>
      </c>
      <c r="L26" s="45">
        <f t="shared" si="3"/>
        <v>11.81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193">
        <v>80000</v>
      </c>
      <c r="F27" s="190">
        <v>133</v>
      </c>
      <c r="G27" s="190">
        <v>4.5</v>
      </c>
      <c r="H27" s="191">
        <v>854</v>
      </c>
      <c r="I27" s="192">
        <v>29</v>
      </c>
      <c r="J27" s="43">
        <f t="shared" si="1"/>
        <v>14.269005847953217</v>
      </c>
      <c r="K27" s="44">
        <f t="shared" si="2"/>
        <v>11.78</v>
      </c>
      <c r="L27" s="45">
        <f t="shared" si="3"/>
        <v>11.92</v>
      </c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201"/>
      <c r="F28" s="190"/>
      <c r="G28" s="190"/>
      <c r="H28" s="191"/>
      <c r="I28" s="19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193"/>
      <c r="F29" s="190"/>
      <c r="G29" s="190"/>
      <c r="H29" s="191"/>
      <c r="I29" s="19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193"/>
      <c r="F30" s="190"/>
      <c r="G30" s="190"/>
      <c r="H30" s="191"/>
      <c r="I30" s="19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193">
        <v>80000</v>
      </c>
      <c r="F31" s="190">
        <v>133</v>
      </c>
      <c r="G31" s="190">
        <v>4.5</v>
      </c>
      <c r="H31" s="191">
        <v>829</v>
      </c>
      <c r="I31" s="192">
        <v>31.6</v>
      </c>
      <c r="J31" s="43">
        <f t="shared" si="1"/>
        <v>13.851294903926483</v>
      </c>
      <c r="K31" s="44">
        <f t="shared" si="2"/>
        <v>11.02</v>
      </c>
      <c r="L31" s="45">
        <f t="shared" si="3"/>
        <v>11.15</v>
      </c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84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27.660000000000004</v>
      </c>
      <c r="J40" s="70">
        <f t="shared" ref="J40:L40" si="4">AVERAGE(J11:J39)</f>
        <v>13.730065905504503</v>
      </c>
      <c r="K40" s="70">
        <f t="shared" si="4"/>
        <v>11.544</v>
      </c>
      <c r="L40" s="70">
        <f t="shared" si="4"/>
        <v>11.681000000000001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155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156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>
        <v>88000</v>
      </c>
      <c r="F11" s="27">
        <v>200</v>
      </c>
      <c r="G11" s="27">
        <v>3</v>
      </c>
      <c r="H11" s="29">
        <v>463</v>
      </c>
      <c r="I11" s="30">
        <v>18.63</v>
      </c>
      <c r="J11" s="31">
        <f>(H11*10/(F11*G11))</f>
        <v>7.7166666666666668</v>
      </c>
      <c r="K11" s="32">
        <f>ROUND(J11*(1-((I11-14)/86)),2)</f>
        <v>7.3</v>
      </c>
      <c r="L11" s="33">
        <f>ROUND(J11*(1-((I11-15)/85)),2)</f>
        <v>7.39</v>
      </c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88000</v>
      </c>
      <c r="F15" s="40">
        <v>200</v>
      </c>
      <c r="G15" s="40">
        <v>3</v>
      </c>
      <c r="H15" s="41">
        <v>546</v>
      </c>
      <c r="I15" s="42">
        <v>18.46</v>
      </c>
      <c r="J15" s="43">
        <f t="shared" ref="J15:J30" si="1">(H15*10/(F15*G15))</f>
        <v>9.1</v>
      </c>
      <c r="K15" s="44">
        <f t="shared" ref="K15:K30" si="2">ROUND(J15*(1-((I15-14)/86)),2)</f>
        <v>8.6300000000000008</v>
      </c>
      <c r="L15" s="45">
        <f t="shared" ref="L15:L30" si="3">ROUND(J15*(1-((I15-15)/85)),2)</f>
        <v>8.73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85334</v>
      </c>
      <c r="F18" s="40">
        <v>200</v>
      </c>
      <c r="G18" s="40">
        <v>3</v>
      </c>
      <c r="H18" s="41">
        <v>525</v>
      </c>
      <c r="I18" s="42">
        <v>19.899999999999999</v>
      </c>
      <c r="J18" s="43">
        <f t="shared" si="1"/>
        <v>8.75</v>
      </c>
      <c r="K18" s="44">
        <f t="shared" si="2"/>
        <v>8.15</v>
      </c>
      <c r="L18" s="45">
        <f t="shared" si="3"/>
        <v>8.25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>
        <v>80000</v>
      </c>
      <c r="F19" s="40">
        <v>200</v>
      </c>
      <c r="G19" s="40">
        <v>3</v>
      </c>
      <c r="H19" s="41">
        <v>533</v>
      </c>
      <c r="I19" s="42">
        <v>21.03</v>
      </c>
      <c r="J19" s="43">
        <f t="shared" si="1"/>
        <v>8.8833333333333329</v>
      </c>
      <c r="K19" s="44">
        <f t="shared" si="2"/>
        <v>8.16</v>
      </c>
      <c r="L19" s="45">
        <f t="shared" si="3"/>
        <v>8.25</v>
      </c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85334</v>
      </c>
      <c r="F22" s="40">
        <v>200</v>
      </c>
      <c r="G22" s="40">
        <v>3</v>
      </c>
      <c r="H22" s="41">
        <v>641</v>
      </c>
      <c r="I22" s="42">
        <v>22.26</v>
      </c>
      <c r="J22" s="43">
        <f t="shared" si="1"/>
        <v>10.683333333333334</v>
      </c>
      <c r="K22" s="44">
        <f t="shared" si="2"/>
        <v>9.66</v>
      </c>
      <c r="L22" s="45">
        <f t="shared" si="3"/>
        <v>9.77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85334</v>
      </c>
      <c r="F23" s="40">
        <v>200</v>
      </c>
      <c r="G23" s="40">
        <v>3</v>
      </c>
      <c r="H23" s="41">
        <v>552</v>
      </c>
      <c r="I23" s="42">
        <v>22.4</v>
      </c>
      <c r="J23" s="43">
        <f t="shared" si="1"/>
        <v>9.1999999999999993</v>
      </c>
      <c r="K23" s="44">
        <f t="shared" si="2"/>
        <v>8.3000000000000007</v>
      </c>
      <c r="L23" s="45">
        <f t="shared" si="3"/>
        <v>8.4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85334</v>
      </c>
      <c r="F25" s="40">
        <v>200</v>
      </c>
      <c r="G25" s="40">
        <v>3</v>
      </c>
      <c r="H25" s="41">
        <v>658</v>
      </c>
      <c r="I25" s="42">
        <v>23.7</v>
      </c>
      <c r="J25" s="43">
        <f t="shared" si="1"/>
        <v>10.966666666666667</v>
      </c>
      <c r="K25" s="44">
        <f t="shared" si="2"/>
        <v>9.73</v>
      </c>
      <c r="L25" s="45">
        <f t="shared" si="3"/>
        <v>9.84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80000</v>
      </c>
      <c r="F26" s="40">
        <v>200</v>
      </c>
      <c r="G26" s="40">
        <v>3</v>
      </c>
      <c r="H26" s="41">
        <v>652</v>
      </c>
      <c r="I26" s="42">
        <v>25.06</v>
      </c>
      <c r="J26" s="43">
        <f t="shared" si="1"/>
        <v>10.866666666666667</v>
      </c>
      <c r="K26" s="44">
        <f t="shared" si="2"/>
        <v>9.4700000000000006</v>
      </c>
      <c r="L26" s="45">
        <f t="shared" si="3"/>
        <v>9.58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82667</v>
      </c>
      <c r="F28" s="40">
        <v>200</v>
      </c>
      <c r="G28" s="40">
        <v>3</v>
      </c>
      <c r="H28" s="41">
        <v>596</v>
      </c>
      <c r="I28" s="42">
        <v>24.2</v>
      </c>
      <c r="J28" s="43">
        <f t="shared" si="1"/>
        <v>9.9333333333333336</v>
      </c>
      <c r="K28" s="44">
        <f t="shared" si="2"/>
        <v>8.76</v>
      </c>
      <c r="L28" s="45">
        <f t="shared" si="3"/>
        <v>8.86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77333</v>
      </c>
      <c r="F30" s="40">
        <v>200</v>
      </c>
      <c r="G30" s="40">
        <v>3</v>
      </c>
      <c r="H30" s="41">
        <v>588</v>
      </c>
      <c r="I30" s="42">
        <v>22.8</v>
      </c>
      <c r="J30" s="43">
        <f t="shared" si="1"/>
        <v>9.8000000000000007</v>
      </c>
      <c r="K30" s="44">
        <f t="shared" si="2"/>
        <v>8.8000000000000007</v>
      </c>
      <c r="L30" s="45">
        <f t="shared" si="3"/>
        <v>8.9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84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21.844000000000001</v>
      </c>
      <c r="J40" s="70">
        <f t="shared" ref="J40:L40" si="4">AVERAGE(J11:J39)</f>
        <v>9.5900000000000016</v>
      </c>
      <c r="K40" s="70">
        <f t="shared" si="4"/>
        <v>8.6959999999999997</v>
      </c>
      <c r="L40" s="70">
        <f t="shared" si="4"/>
        <v>8.7970000000000006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157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158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80000</v>
      </c>
      <c r="F15" s="40">
        <v>746</v>
      </c>
      <c r="G15" s="40">
        <v>4.5</v>
      </c>
      <c r="H15" s="41">
        <v>4971</v>
      </c>
      <c r="I15" s="42">
        <v>33.200000000000003</v>
      </c>
      <c r="J15" s="43">
        <f t="shared" ref="J15:J25" si="1">(H15*10/(F15*G15))</f>
        <v>14.807864164432528</v>
      </c>
      <c r="K15" s="44">
        <f t="shared" ref="K15:K25" si="2">ROUND(J15*(1-((I15-14)/86)),2)</f>
        <v>11.5</v>
      </c>
      <c r="L15" s="45">
        <f t="shared" ref="L15:L25" si="3">ROUND(J15*(1-((I15-15)/85)),2)</f>
        <v>11.64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80000</v>
      </c>
      <c r="F18" s="40">
        <v>746</v>
      </c>
      <c r="G18" s="40">
        <v>4.5</v>
      </c>
      <c r="H18" s="41">
        <v>4966</v>
      </c>
      <c r="I18" s="42">
        <v>34.299999999999997</v>
      </c>
      <c r="J18" s="43">
        <f t="shared" si="1"/>
        <v>14.792969913613346</v>
      </c>
      <c r="K18" s="44">
        <f t="shared" si="2"/>
        <v>11.3</v>
      </c>
      <c r="L18" s="45">
        <f t="shared" si="3"/>
        <v>11.43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82600</v>
      </c>
      <c r="F22" s="40">
        <v>746</v>
      </c>
      <c r="G22" s="40">
        <v>4.5</v>
      </c>
      <c r="H22" s="41">
        <v>5626</v>
      </c>
      <c r="I22" s="42">
        <v>35.200000000000003</v>
      </c>
      <c r="J22" s="43">
        <f t="shared" si="1"/>
        <v>16.759011021745607</v>
      </c>
      <c r="K22" s="44">
        <f t="shared" si="2"/>
        <v>12.63</v>
      </c>
      <c r="L22" s="45">
        <f t="shared" si="3"/>
        <v>12.78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82600</v>
      </c>
      <c r="F23" s="40">
        <v>746</v>
      </c>
      <c r="G23" s="40">
        <v>4.5</v>
      </c>
      <c r="H23" s="41">
        <v>5056</v>
      </c>
      <c r="I23" s="42">
        <v>35</v>
      </c>
      <c r="J23" s="43">
        <f t="shared" si="1"/>
        <v>15.061066428358654</v>
      </c>
      <c r="K23" s="44">
        <f t="shared" si="2"/>
        <v>11.38</v>
      </c>
      <c r="L23" s="45">
        <f t="shared" si="3"/>
        <v>11.52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80000</v>
      </c>
      <c r="F25" s="40">
        <v>746</v>
      </c>
      <c r="G25" s="40">
        <v>4.5</v>
      </c>
      <c r="H25" s="41">
        <v>5122</v>
      </c>
      <c r="I25" s="42">
        <v>37.799999999999997</v>
      </c>
      <c r="J25" s="43">
        <f t="shared" si="1"/>
        <v>15.25767053917188</v>
      </c>
      <c r="K25" s="44">
        <f t="shared" si="2"/>
        <v>11.04</v>
      </c>
      <c r="L25" s="45">
        <f t="shared" si="3"/>
        <v>11.17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/>
      <c r="F26" s="40"/>
      <c r="G26" s="40"/>
      <c r="H26" s="41"/>
      <c r="I26" s="42"/>
      <c r="J26" s="43"/>
      <c r="K26" s="44"/>
      <c r="L26" s="45"/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84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35.1</v>
      </c>
      <c r="J40" s="70">
        <f t="shared" ref="J40:L40" si="4">AVERAGE(J11:J39)</f>
        <v>15.335716413464406</v>
      </c>
      <c r="K40" s="70">
        <f t="shared" si="4"/>
        <v>11.57</v>
      </c>
      <c r="L40" s="70">
        <f t="shared" si="4"/>
        <v>11.708000000000002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159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160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85300</v>
      </c>
      <c r="F15" s="40">
        <v>228</v>
      </c>
      <c r="G15" s="40">
        <v>4.5</v>
      </c>
      <c r="H15" s="41">
        <v>1694</v>
      </c>
      <c r="I15" s="42">
        <v>33.700000000000003</v>
      </c>
      <c r="J15" s="43">
        <f t="shared" ref="J15:J34" si="1">(H15*10/(F15*G15))</f>
        <v>16.510721247563353</v>
      </c>
      <c r="K15" s="44">
        <f t="shared" ref="K15:K34" si="2">ROUND(J15*(1-((I15-14)/86)),2)</f>
        <v>12.73</v>
      </c>
      <c r="L15" s="45">
        <f t="shared" ref="L15:L34" si="3">ROUND(J15*(1-((I15-15)/85)),2)</f>
        <v>12.88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85300</v>
      </c>
      <c r="F18" s="40">
        <v>229</v>
      </c>
      <c r="G18" s="40">
        <v>4.5</v>
      </c>
      <c r="H18" s="41">
        <v>1749</v>
      </c>
      <c r="I18" s="42">
        <v>37.299999999999997</v>
      </c>
      <c r="J18" s="43">
        <f t="shared" si="1"/>
        <v>16.972343522561864</v>
      </c>
      <c r="K18" s="44">
        <f t="shared" si="2"/>
        <v>12.37</v>
      </c>
      <c r="L18" s="45">
        <f t="shared" si="3"/>
        <v>12.52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88000</v>
      </c>
      <c r="F22" s="40">
        <v>230</v>
      </c>
      <c r="G22" s="40">
        <v>4.5</v>
      </c>
      <c r="H22" s="41">
        <v>1810</v>
      </c>
      <c r="I22" s="42">
        <v>33.799999999999997</v>
      </c>
      <c r="J22" s="43">
        <f t="shared" si="1"/>
        <v>17.487922705314009</v>
      </c>
      <c r="K22" s="44">
        <f t="shared" si="2"/>
        <v>13.46</v>
      </c>
      <c r="L22" s="45">
        <f t="shared" si="3"/>
        <v>13.62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85300</v>
      </c>
      <c r="F23" s="40">
        <v>231</v>
      </c>
      <c r="G23" s="40">
        <v>4.5</v>
      </c>
      <c r="H23" s="41">
        <v>1816</v>
      </c>
      <c r="I23" s="42">
        <v>34</v>
      </c>
      <c r="J23" s="43">
        <f t="shared" si="1"/>
        <v>17.46993746993747</v>
      </c>
      <c r="K23" s="44">
        <f t="shared" si="2"/>
        <v>13.41</v>
      </c>
      <c r="L23" s="45">
        <f t="shared" si="3"/>
        <v>13.56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85300</v>
      </c>
      <c r="F25" s="40">
        <v>231</v>
      </c>
      <c r="G25" s="40">
        <v>4.5</v>
      </c>
      <c r="H25" s="41">
        <v>1789</v>
      </c>
      <c r="I25" s="42">
        <v>29.9</v>
      </c>
      <c r="J25" s="43">
        <f t="shared" si="1"/>
        <v>17.210197210197212</v>
      </c>
      <c r="K25" s="44">
        <f t="shared" si="2"/>
        <v>14.03</v>
      </c>
      <c r="L25" s="45">
        <f t="shared" si="3"/>
        <v>14.19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85300</v>
      </c>
      <c r="F26" s="40">
        <v>231</v>
      </c>
      <c r="G26" s="40">
        <v>4.5</v>
      </c>
      <c r="H26" s="41">
        <v>1794</v>
      </c>
      <c r="I26" s="42">
        <v>30.4</v>
      </c>
      <c r="J26" s="43">
        <f t="shared" si="1"/>
        <v>17.258297258297258</v>
      </c>
      <c r="K26" s="44">
        <f t="shared" si="2"/>
        <v>13.97</v>
      </c>
      <c r="L26" s="45">
        <f t="shared" si="3"/>
        <v>14.13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83000</v>
      </c>
      <c r="F28" s="40">
        <v>80</v>
      </c>
      <c r="G28" s="40">
        <v>4.5</v>
      </c>
      <c r="H28" s="41">
        <v>584</v>
      </c>
      <c r="I28" s="42">
        <v>30.2</v>
      </c>
      <c r="J28" s="43">
        <f t="shared" si="1"/>
        <v>16.222222222222221</v>
      </c>
      <c r="K28" s="44">
        <f t="shared" si="2"/>
        <v>13.17</v>
      </c>
      <c r="L28" s="45">
        <f t="shared" si="3"/>
        <v>13.32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85300</v>
      </c>
      <c r="F30" s="40">
        <v>80</v>
      </c>
      <c r="G30" s="40">
        <v>4.5</v>
      </c>
      <c r="H30" s="41">
        <v>640</v>
      </c>
      <c r="I30" s="42">
        <v>30</v>
      </c>
      <c r="J30" s="43">
        <f t="shared" si="1"/>
        <v>17.777777777777779</v>
      </c>
      <c r="K30" s="44">
        <f t="shared" si="2"/>
        <v>14.47</v>
      </c>
      <c r="L30" s="45">
        <f t="shared" si="3"/>
        <v>14.64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85300</v>
      </c>
      <c r="F32" s="40">
        <v>80</v>
      </c>
      <c r="G32" s="40">
        <v>4.5</v>
      </c>
      <c r="H32" s="41">
        <v>610</v>
      </c>
      <c r="I32" s="42">
        <v>30.1</v>
      </c>
      <c r="J32" s="43">
        <f t="shared" si="1"/>
        <v>16.944444444444443</v>
      </c>
      <c r="K32" s="44">
        <f t="shared" si="2"/>
        <v>13.77</v>
      </c>
      <c r="L32" s="45">
        <f t="shared" si="3"/>
        <v>13.93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>
        <v>85300</v>
      </c>
      <c r="F33" s="40">
        <v>80</v>
      </c>
      <c r="G33" s="40">
        <v>4.5</v>
      </c>
      <c r="H33" s="41">
        <v>681</v>
      </c>
      <c r="I33" s="42">
        <v>32.4</v>
      </c>
      <c r="J33" s="43">
        <f t="shared" si="1"/>
        <v>18.916666666666668</v>
      </c>
      <c r="K33" s="44">
        <f t="shared" si="2"/>
        <v>14.87</v>
      </c>
      <c r="L33" s="45">
        <f t="shared" si="3"/>
        <v>15.04</v>
      </c>
    </row>
    <row r="34" spans="3:12" ht="15">
      <c r="C34" s="51">
        <v>24</v>
      </c>
      <c r="D34" s="52" t="s">
        <v>50</v>
      </c>
      <c r="E34" s="54">
        <v>85300</v>
      </c>
      <c r="F34" s="40">
        <v>80</v>
      </c>
      <c r="G34" s="40">
        <v>4.5</v>
      </c>
      <c r="H34" s="41">
        <v>644</v>
      </c>
      <c r="I34" s="42">
        <v>32.6</v>
      </c>
      <c r="J34" s="43">
        <f t="shared" si="1"/>
        <v>17.888888888888889</v>
      </c>
      <c r="K34" s="44">
        <f t="shared" si="2"/>
        <v>14.02</v>
      </c>
      <c r="L34" s="45">
        <f t="shared" si="3"/>
        <v>14.18</v>
      </c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32.218181818181819</v>
      </c>
      <c r="J40" s="70">
        <f t="shared" ref="J40:L40" si="4">AVERAGE(J11:J39)</f>
        <v>17.332674492170103</v>
      </c>
      <c r="K40" s="70">
        <f t="shared" si="4"/>
        <v>13.660909090909092</v>
      </c>
      <c r="L40" s="70">
        <f t="shared" si="4"/>
        <v>13.819090909090908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161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162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72000</v>
      </c>
      <c r="F15" s="40">
        <v>216</v>
      </c>
      <c r="G15" s="40">
        <v>3</v>
      </c>
      <c r="H15" s="41">
        <v>786</v>
      </c>
      <c r="I15" s="42">
        <v>28.4</v>
      </c>
      <c r="J15" s="43">
        <f t="shared" ref="J15:J30" si="1">(H15*10/(F15*G15))</f>
        <v>12.12962962962963</v>
      </c>
      <c r="K15" s="44">
        <f t="shared" ref="K15:K30" si="2">ROUND(J15*(1-((I15-14)/86)),2)</f>
        <v>10.1</v>
      </c>
      <c r="L15" s="45">
        <f t="shared" ref="L15:L30" si="3">ROUND(J15*(1-((I15-15)/85)),2)</f>
        <v>10.220000000000001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72000</v>
      </c>
      <c r="F18" s="40">
        <v>216</v>
      </c>
      <c r="G18" s="40">
        <v>3</v>
      </c>
      <c r="H18" s="41">
        <v>900</v>
      </c>
      <c r="I18" s="42">
        <v>34</v>
      </c>
      <c r="J18" s="43">
        <f t="shared" si="1"/>
        <v>13.888888888888889</v>
      </c>
      <c r="K18" s="44">
        <f t="shared" si="2"/>
        <v>10.66</v>
      </c>
      <c r="L18" s="45">
        <f t="shared" si="3"/>
        <v>10.78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74600</v>
      </c>
      <c r="F22" s="40">
        <v>216</v>
      </c>
      <c r="G22" s="40">
        <v>3</v>
      </c>
      <c r="H22" s="41">
        <v>847</v>
      </c>
      <c r="I22" s="42">
        <v>34.200000000000003</v>
      </c>
      <c r="J22" s="43">
        <f t="shared" si="1"/>
        <v>13.070987654320987</v>
      </c>
      <c r="K22" s="44">
        <f t="shared" si="2"/>
        <v>10</v>
      </c>
      <c r="L22" s="45">
        <f t="shared" si="3"/>
        <v>10.119999999999999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74600</v>
      </c>
      <c r="F23" s="40">
        <v>216</v>
      </c>
      <c r="G23" s="40">
        <v>3</v>
      </c>
      <c r="H23" s="41">
        <v>771</v>
      </c>
      <c r="I23" s="42">
        <v>36.1</v>
      </c>
      <c r="J23" s="43">
        <f t="shared" si="1"/>
        <v>11.898148148148149</v>
      </c>
      <c r="K23" s="44">
        <f t="shared" si="2"/>
        <v>8.84</v>
      </c>
      <c r="L23" s="45">
        <f t="shared" si="3"/>
        <v>8.94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72000</v>
      </c>
      <c r="F25" s="40">
        <v>216</v>
      </c>
      <c r="G25" s="40">
        <v>3</v>
      </c>
      <c r="H25" s="41">
        <v>881</v>
      </c>
      <c r="I25" s="42">
        <v>32.299999999999997</v>
      </c>
      <c r="J25" s="43">
        <f t="shared" si="1"/>
        <v>13.595679012345679</v>
      </c>
      <c r="K25" s="44">
        <f t="shared" si="2"/>
        <v>10.7</v>
      </c>
      <c r="L25" s="45">
        <f t="shared" si="3"/>
        <v>10.83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72000</v>
      </c>
      <c r="F26" s="40">
        <v>216</v>
      </c>
      <c r="G26" s="40">
        <v>3</v>
      </c>
      <c r="H26" s="41">
        <v>892</v>
      </c>
      <c r="I26" s="42">
        <v>33.700000000000003</v>
      </c>
      <c r="J26" s="43">
        <f t="shared" si="1"/>
        <v>13.765432098765432</v>
      </c>
      <c r="K26" s="44">
        <f t="shared" si="2"/>
        <v>10.61</v>
      </c>
      <c r="L26" s="45">
        <f t="shared" si="3"/>
        <v>10.74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72000</v>
      </c>
      <c r="F28" s="40">
        <v>216</v>
      </c>
      <c r="G28" s="40">
        <v>3</v>
      </c>
      <c r="H28" s="41">
        <v>827</v>
      </c>
      <c r="I28" s="42">
        <v>28</v>
      </c>
      <c r="J28" s="43">
        <f t="shared" si="1"/>
        <v>12.762345679012345</v>
      </c>
      <c r="K28" s="44">
        <f t="shared" si="2"/>
        <v>10.68</v>
      </c>
      <c r="L28" s="45">
        <f t="shared" si="3"/>
        <v>10.81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74600</v>
      </c>
      <c r="F30" s="40">
        <v>216</v>
      </c>
      <c r="G30" s="40">
        <v>3</v>
      </c>
      <c r="H30" s="41">
        <v>837</v>
      </c>
      <c r="I30" s="42">
        <v>30.8</v>
      </c>
      <c r="J30" s="43">
        <f t="shared" si="1"/>
        <v>12.916666666666666</v>
      </c>
      <c r="K30" s="44">
        <f t="shared" si="2"/>
        <v>10.39</v>
      </c>
      <c r="L30" s="45">
        <f t="shared" si="3"/>
        <v>10.52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72"/>
      <c r="F32" s="73"/>
      <c r="G32" s="73"/>
      <c r="H32" s="74"/>
      <c r="I32" s="75"/>
      <c r="J32" s="76"/>
      <c r="K32" s="77"/>
      <c r="L32" s="78"/>
      <c r="M32" s="11"/>
      <c r="N32" s="50">
        <f t="shared" si="0"/>
        <v>0</v>
      </c>
      <c r="O32" t="s">
        <v>163</v>
      </c>
    </row>
    <row r="33" spans="3:15" ht="15">
      <c r="C33" s="51">
        <v>23</v>
      </c>
      <c r="D33" s="38" t="s">
        <v>49</v>
      </c>
      <c r="E33" s="72"/>
      <c r="F33" s="73"/>
      <c r="G33" s="73"/>
      <c r="H33" s="74"/>
      <c r="I33" s="75"/>
      <c r="J33" s="76"/>
      <c r="K33" s="77"/>
      <c r="L33" s="78"/>
      <c r="O33" t="s">
        <v>163</v>
      </c>
    </row>
    <row r="34" spans="3:15" ht="15">
      <c r="C34" s="51">
        <v>24</v>
      </c>
      <c r="D34" s="52" t="s">
        <v>50</v>
      </c>
      <c r="E34" s="202"/>
      <c r="F34" s="73"/>
      <c r="G34" s="73"/>
      <c r="H34" s="74"/>
      <c r="I34" s="75"/>
      <c r="J34" s="76"/>
      <c r="K34" s="77"/>
      <c r="L34" s="78"/>
      <c r="O34" t="s">
        <v>163</v>
      </c>
    </row>
    <row r="35" spans="3:15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5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5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5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5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5">
      <c r="G40" s="69" t="s">
        <v>56</v>
      </c>
      <c r="H40" s="69"/>
      <c r="I40" s="70">
        <f>AVERAGE(I11:I39)</f>
        <v>32.1875</v>
      </c>
      <c r="J40" s="70">
        <f t="shared" ref="J40:L40" si="4">AVERAGE(J11:J39)</f>
        <v>13.003472222222223</v>
      </c>
      <c r="K40" s="70">
        <f t="shared" si="4"/>
        <v>10.2475</v>
      </c>
      <c r="L40" s="70">
        <f t="shared" si="4"/>
        <v>10.37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164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165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74600</v>
      </c>
      <c r="F15" s="40">
        <v>225</v>
      </c>
      <c r="G15" s="40">
        <v>6</v>
      </c>
      <c r="H15" s="41">
        <v>1813</v>
      </c>
      <c r="I15" s="42">
        <v>34</v>
      </c>
      <c r="J15" s="43">
        <f t="shared" ref="J15:J34" si="1">(H15*10/(F15*G15))</f>
        <v>13.42962962962963</v>
      </c>
      <c r="K15" s="44">
        <f t="shared" ref="K15:K34" si="2">ROUND(J15*(1-((I15-14)/86)),2)</f>
        <v>10.31</v>
      </c>
      <c r="L15" s="45">
        <f t="shared" ref="L15:L34" si="3">ROUND(J15*(1-((I15-15)/85)),2)</f>
        <v>10.43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77300</v>
      </c>
      <c r="F18" s="40">
        <v>226</v>
      </c>
      <c r="G18" s="40">
        <v>6</v>
      </c>
      <c r="H18" s="41">
        <v>2268</v>
      </c>
      <c r="I18" s="42">
        <v>35.299999999999997</v>
      </c>
      <c r="J18" s="43">
        <f t="shared" si="1"/>
        <v>16.725663716814161</v>
      </c>
      <c r="K18" s="44">
        <f t="shared" si="2"/>
        <v>12.58</v>
      </c>
      <c r="L18" s="45">
        <f t="shared" si="3"/>
        <v>12.73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77300</v>
      </c>
      <c r="F22" s="40">
        <v>227</v>
      </c>
      <c r="G22" s="40">
        <v>6</v>
      </c>
      <c r="H22" s="41">
        <v>2033</v>
      </c>
      <c r="I22" s="42">
        <v>37</v>
      </c>
      <c r="J22" s="43">
        <f t="shared" si="1"/>
        <v>14.926578560939795</v>
      </c>
      <c r="K22" s="44">
        <f t="shared" si="2"/>
        <v>10.93</v>
      </c>
      <c r="L22" s="45">
        <f t="shared" si="3"/>
        <v>11.06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74600</v>
      </c>
      <c r="F23" s="40">
        <v>229</v>
      </c>
      <c r="G23" s="40">
        <v>6</v>
      </c>
      <c r="H23" s="41">
        <v>2066</v>
      </c>
      <c r="I23" s="42">
        <v>34</v>
      </c>
      <c r="J23" s="43">
        <f t="shared" si="1"/>
        <v>15.036390101892286</v>
      </c>
      <c r="K23" s="44">
        <f t="shared" si="2"/>
        <v>11.54</v>
      </c>
      <c r="L23" s="45">
        <f t="shared" si="3"/>
        <v>11.68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77300</v>
      </c>
      <c r="F25" s="40">
        <v>231</v>
      </c>
      <c r="G25" s="40">
        <v>6</v>
      </c>
      <c r="H25" s="41">
        <v>2065</v>
      </c>
      <c r="I25" s="42">
        <v>35.6</v>
      </c>
      <c r="J25" s="43">
        <f t="shared" si="1"/>
        <v>14.8989898989899</v>
      </c>
      <c r="K25" s="44">
        <f t="shared" si="2"/>
        <v>11.16</v>
      </c>
      <c r="L25" s="45">
        <f t="shared" si="3"/>
        <v>11.29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74600</v>
      </c>
      <c r="F26" s="40">
        <v>233</v>
      </c>
      <c r="G26" s="40">
        <v>6</v>
      </c>
      <c r="H26" s="41">
        <v>1962</v>
      </c>
      <c r="I26" s="42">
        <v>36</v>
      </c>
      <c r="J26" s="43">
        <f t="shared" si="1"/>
        <v>14.034334763948499</v>
      </c>
      <c r="K26" s="44">
        <f t="shared" si="2"/>
        <v>10.44</v>
      </c>
      <c r="L26" s="45">
        <f t="shared" si="3"/>
        <v>10.57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74600</v>
      </c>
      <c r="F28" s="40">
        <v>235</v>
      </c>
      <c r="G28" s="40">
        <v>6</v>
      </c>
      <c r="H28" s="41">
        <v>1870</v>
      </c>
      <c r="I28" s="42">
        <v>30</v>
      </c>
      <c r="J28" s="43">
        <f t="shared" si="1"/>
        <v>13.26241134751773</v>
      </c>
      <c r="K28" s="44">
        <f t="shared" si="2"/>
        <v>10.79</v>
      </c>
      <c r="L28" s="45">
        <f t="shared" si="3"/>
        <v>10.92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77300</v>
      </c>
      <c r="F30" s="40">
        <v>238</v>
      </c>
      <c r="G30" s="40">
        <v>6</v>
      </c>
      <c r="H30" s="41">
        <v>1953</v>
      </c>
      <c r="I30" s="42">
        <v>31.6</v>
      </c>
      <c r="J30" s="43">
        <f t="shared" si="1"/>
        <v>13.676470588235293</v>
      </c>
      <c r="K30" s="44">
        <f t="shared" si="2"/>
        <v>10.88</v>
      </c>
      <c r="L30" s="45">
        <f t="shared" si="3"/>
        <v>11.01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77300</v>
      </c>
      <c r="F32" s="40">
        <v>241</v>
      </c>
      <c r="G32" s="40">
        <v>6</v>
      </c>
      <c r="H32" s="41">
        <v>1876</v>
      </c>
      <c r="I32" s="42">
        <v>34.200000000000003</v>
      </c>
      <c r="J32" s="43">
        <f t="shared" si="1"/>
        <v>12.97372060857538</v>
      </c>
      <c r="K32" s="44">
        <f t="shared" si="2"/>
        <v>9.93</v>
      </c>
      <c r="L32" s="45">
        <f t="shared" si="3"/>
        <v>10.039999999999999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>
        <v>77300</v>
      </c>
      <c r="F33" s="40">
        <v>243</v>
      </c>
      <c r="G33" s="40">
        <v>6</v>
      </c>
      <c r="H33" s="41">
        <v>2192</v>
      </c>
      <c r="I33" s="42">
        <v>38</v>
      </c>
      <c r="J33" s="43">
        <f t="shared" si="1"/>
        <v>15.034293552812072</v>
      </c>
      <c r="K33" s="44">
        <f t="shared" si="2"/>
        <v>10.84</v>
      </c>
      <c r="L33" s="45">
        <f t="shared" si="3"/>
        <v>10.97</v>
      </c>
    </row>
    <row r="34" spans="3:12" ht="15">
      <c r="C34" s="51">
        <v>24</v>
      </c>
      <c r="D34" s="52" t="s">
        <v>50</v>
      </c>
      <c r="E34" s="54">
        <v>77300</v>
      </c>
      <c r="F34" s="40">
        <v>245</v>
      </c>
      <c r="G34" s="40">
        <v>6</v>
      </c>
      <c r="H34" s="41">
        <v>2212</v>
      </c>
      <c r="I34" s="42">
        <v>36</v>
      </c>
      <c r="J34" s="43">
        <f t="shared" si="1"/>
        <v>15.047619047619047</v>
      </c>
      <c r="K34" s="44">
        <f t="shared" si="2"/>
        <v>11.2</v>
      </c>
      <c r="L34" s="45">
        <f t="shared" si="3"/>
        <v>11.33</v>
      </c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34.699999999999996</v>
      </c>
      <c r="J40" s="70">
        <f t="shared" ref="J40:L40" si="4">AVERAGE(J11:J39)</f>
        <v>14.458736528815798</v>
      </c>
      <c r="K40" s="70">
        <f t="shared" si="4"/>
        <v>10.963636363636365</v>
      </c>
      <c r="L40" s="70">
        <f t="shared" si="4"/>
        <v>11.093636363636362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5" ht="3" customHeight="1"/>
    <row r="2" spans="1:15" ht="1.5" customHeight="1"/>
    <row r="3" spans="1:15" ht="3" hidden="1" customHeight="1"/>
    <row r="4" spans="1:15" hidden="1">
      <c r="K4" s="2"/>
    </row>
    <row r="5" spans="1:15" ht="18">
      <c r="C5" s="3" t="s">
        <v>0</v>
      </c>
    </row>
    <row r="6" spans="1:15" ht="16.5" customHeight="1">
      <c r="C6" s="4" t="s">
        <v>1</v>
      </c>
    </row>
    <row r="7" spans="1:15" ht="9.75" customHeight="1">
      <c r="A7" s="5"/>
    </row>
    <row r="8" spans="1:15" ht="6" customHeight="1" thickBot="1"/>
    <row r="9" spans="1:15" ht="15.75">
      <c r="A9" s="6" t="s">
        <v>61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5" ht="16.5" customHeight="1" thickBot="1">
      <c r="A10" s="6" t="s">
        <v>62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5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5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5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5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5" ht="15">
      <c r="C15" s="49">
        <v>5</v>
      </c>
      <c r="D15" s="48" t="s">
        <v>30</v>
      </c>
      <c r="E15" s="72"/>
      <c r="F15" s="73"/>
      <c r="G15" s="73"/>
      <c r="H15" s="74"/>
      <c r="I15" s="75"/>
      <c r="J15" s="76"/>
      <c r="K15" s="77"/>
      <c r="L15" s="78"/>
      <c r="M15" s="11"/>
      <c r="N15" s="50">
        <f t="shared" si="0"/>
        <v>0</v>
      </c>
      <c r="O15" t="s">
        <v>63</v>
      </c>
    </row>
    <row r="16" spans="1:15" ht="15">
      <c r="C16" s="49">
        <v>6</v>
      </c>
      <c r="D16" s="48" t="s">
        <v>31</v>
      </c>
      <c r="E16" s="39">
        <v>77333</v>
      </c>
      <c r="F16" s="40">
        <v>240</v>
      </c>
      <c r="G16" s="40">
        <v>6</v>
      </c>
      <c r="H16" s="41">
        <v>1709</v>
      </c>
      <c r="I16" s="42">
        <v>27</v>
      </c>
      <c r="J16" s="43">
        <f t="shared" ref="J16:J36" si="1">(H16*10/(F16*G16))</f>
        <v>11.868055555555555</v>
      </c>
      <c r="K16" s="44">
        <f t="shared" ref="K16:K36" si="2">ROUND(J16*(1-((I16-14)/86)),2)</f>
        <v>10.07</v>
      </c>
      <c r="L16" s="45">
        <f t="shared" ref="L16:L36" si="3">ROUND(J16*(1-((I16-15)/85)),2)</f>
        <v>10.19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80000</v>
      </c>
      <c r="F22" s="40">
        <v>240</v>
      </c>
      <c r="G22" s="40">
        <v>6</v>
      </c>
      <c r="H22" s="41">
        <v>1729</v>
      </c>
      <c r="I22" s="42">
        <v>32.799999999999997</v>
      </c>
      <c r="J22" s="43">
        <f t="shared" si="1"/>
        <v>12.006944444444445</v>
      </c>
      <c r="K22" s="44">
        <f t="shared" si="2"/>
        <v>9.3800000000000008</v>
      </c>
      <c r="L22" s="45">
        <f t="shared" si="3"/>
        <v>9.49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82667</v>
      </c>
      <c r="F23" s="40">
        <v>240</v>
      </c>
      <c r="G23" s="40">
        <v>6</v>
      </c>
      <c r="H23" s="41">
        <v>1807</v>
      </c>
      <c r="I23" s="42">
        <v>32.5</v>
      </c>
      <c r="J23" s="43">
        <f t="shared" si="1"/>
        <v>12.548611111111111</v>
      </c>
      <c r="K23" s="44">
        <f t="shared" si="2"/>
        <v>9.85</v>
      </c>
      <c r="L23" s="45">
        <f t="shared" si="3"/>
        <v>9.9700000000000006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77333</v>
      </c>
      <c r="F25" s="40">
        <v>240</v>
      </c>
      <c r="G25" s="40">
        <v>6</v>
      </c>
      <c r="H25" s="41">
        <v>1857</v>
      </c>
      <c r="I25" s="42">
        <v>32.5</v>
      </c>
      <c r="J25" s="43">
        <f t="shared" si="1"/>
        <v>12.895833333333334</v>
      </c>
      <c r="K25" s="44">
        <f t="shared" si="2"/>
        <v>10.119999999999999</v>
      </c>
      <c r="L25" s="45">
        <f t="shared" si="3"/>
        <v>10.24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80000</v>
      </c>
      <c r="F26" s="40">
        <v>240</v>
      </c>
      <c r="G26" s="40">
        <v>6</v>
      </c>
      <c r="H26" s="41">
        <v>1872</v>
      </c>
      <c r="I26" s="42">
        <v>31.7</v>
      </c>
      <c r="J26" s="43">
        <f t="shared" si="1"/>
        <v>13</v>
      </c>
      <c r="K26" s="44">
        <f t="shared" si="2"/>
        <v>10.32</v>
      </c>
      <c r="L26" s="45">
        <f t="shared" si="3"/>
        <v>10.45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82667</v>
      </c>
      <c r="F28" s="40">
        <v>240</v>
      </c>
      <c r="G28" s="40">
        <v>6</v>
      </c>
      <c r="H28" s="41">
        <v>1671</v>
      </c>
      <c r="I28" s="42">
        <v>30.6</v>
      </c>
      <c r="J28" s="43">
        <f t="shared" si="1"/>
        <v>11.604166666666666</v>
      </c>
      <c r="K28" s="44">
        <f t="shared" si="2"/>
        <v>9.36</v>
      </c>
      <c r="L28" s="45">
        <f t="shared" si="3"/>
        <v>9.4700000000000006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82667</v>
      </c>
      <c r="F30" s="40">
        <v>240</v>
      </c>
      <c r="G30" s="40">
        <v>6</v>
      </c>
      <c r="H30" s="41">
        <v>1796</v>
      </c>
      <c r="I30" s="42">
        <v>31.5</v>
      </c>
      <c r="J30" s="43">
        <f t="shared" si="1"/>
        <v>12.472222222222221</v>
      </c>
      <c r="K30" s="44">
        <f t="shared" si="2"/>
        <v>9.93</v>
      </c>
      <c r="L30" s="45">
        <f t="shared" si="3"/>
        <v>10.050000000000001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80000</v>
      </c>
      <c r="F32" s="40">
        <v>240</v>
      </c>
      <c r="G32" s="40">
        <v>6</v>
      </c>
      <c r="H32" s="41">
        <v>1688</v>
      </c>
      <c r="I32" s="42">
        <v>30.4</v>
      </c>
      <c r="J32" s="43">
        <f t="shared" si="1"/>
        <v>11.722222222222221</v>
      </c>
      <c r="K32" s="44">
        <f t="shared" si="2"/>
        <v>9.49</v>
      </c>
      <c r="L32" s="45">
        <f t="shared" si="3"/>
        <v>9.6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80000</v>
      </c>
      <c r="F34" s="40">
        <v>240</v>
      </c>
      <c r="G34" s="40">
        <v>6</v>
      </c>
      <c r="H34" s="41">
        <v>1894</v>
      </c>
      <c r="I34" s="42">
        <v>30.5</v>
      </c>
      <c r="J34" s="43">
        <f t="shared" si="1"/>
        <v>13.152777777777779</v>
      </c>
      <c r="K34" s="44">
        <f t="shared" si="2"/>
        <v>10.63</v>
      </c>
      <c r="L34" s="45">
        <f t="shared" si="3"/>
        <v>10.75</v>
      </c>
    </row>
    <row r="35" spans="3:12" ht="15">
      <c r="C35" s="51">
        <v>25</v>
      </c>
      <c r="D35" s="53" t="s">
        <v>51</v>
      </c>
      <c r="E35" s="54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54">
        <v>82667</v>
      </c>
      <c r="F36" s="40">
        <v>240</v>
      </c>
      <c r="G36" s="40">
        <v>6</v>
      </c>
      <c r="H36" s="41">
        <v>1950</v>
      </c>
      <c r="I36" s="42">
        <v>32.6</v>
      </c>
      <c r="J36" s="43">
        <f t="shared" si="1"/>
        <v>13.541666666666666</v>
      </c>
      <c r="K36" s="44">
        <f t="shared" si="2"/>
        <v>10.61</v>
      </c>
      <c r="L36" s="45">
        <f t="shared" si="3"/>
        <v>10.74</v>
      </c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31.21</v>
      </c>
      <c r="J40" s="70">
        <f t="shared" ref="J40:L40" si="4">AVERAGE(J11:J39)</f>
        <v>12.481250000000001</v>
      </c>
      <c r="K40" s="70">
        <f t="shared" si="4"/>
        <v>9.9759999999999991</v>
      </c>
      <c r="L40" s="70">
        <f t="shared" si="4"/>
        <v>10.094999999999999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166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167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74667</v>
      </c>
      <c r="F15" s="40">
        <v>170</v>
      </c>
      <c r="G15" s="40">
        <v>3</v>
      </c>
      <c r="H15" s="41">
        <v>661</v>
      </c>
      <c r="I15" s="42">
        <v>27.4</v>
      </c>
      <c r="J15" s="43">
        <f t="shared" ref="J15:J36" si="1">(H15*10/(F15*G15))</f>
        <v>12.96078431372549</v>
      </c>
      <c r="K15" s="44">
        <f t="shared" ref="K15:K36" si="2">ROUND(J15*(1-((I15-14)/86)),2)</f>
        <v>10.94</v>
      </c>
      <c r="L15" s="45">
        <f t="shared" ref="L15:L36" si="3">ROUND(J15*(1-((I15-15)/85)),2)</f>
        <v>11.07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>
        <v>74667</v>
      </c>
      <c r="F16" s="40">
        <v>169</v>
      </c>
      <c r="G16" s="40">
        <v>3</v>
      </c>
      <c r="H16" s="41">
        <v>701</v>
      </c>
      <c r="I16" s="42">
        <v>26.4</v>
      </c>
      <c r="J16" s="43">
        <f t="shared" si="1"/>
        <v>13.826429980276133</v>
      </c>
      <c r="K16" s="44">
        <f t="shared" si="2"/>
        <v>11.83</v>
      </c>
      <c r="L16" s="45">
        <f t="shared" si="3"/>
        <v>11.97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74667</v>
      </c>
      <c r="F18" s="40">
        <v>169</v>
      </c>
      <c r="G18" s="40">
        <v>3</v>
      </c>
      <c r="H18" s="41">
        <v>727</v>
      </c>
      <c r="I18" s="42">
        <v>32.5</v>
      </c>
      <c r="J18" s="43">
        <f t="shared" si="1"/>
        <v>14.339250493096648</v>
      </c>
      <c r="K18" s="44">
        <f t="shared" si="2"/>
        <v>11.25</v>
      </c>
      <c r="L18" s="45">
        <f t="shared" si="3"/>
        <v>11.39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74667</v>
      </c>
      <c r="F22" s="40">
        <v>168</v>
      </c>
      <c r="G22" s="40">
        <v>3</v>
      </c>
      <c r="H22" s="41">
        <v>746</v>
      </c>
      <c r="I22" s="42">
        <v>34.200000000000003</v>
      </c>
      <c r="J22" s="43">
        <f t="shared" si="1"/>
        <v>14.801587301587302</v>
      </c>
      <c r="K22" s="44">
        <f t="shared" si="2"/>
        <v>11.32</v>
      </c>
      <c r="L22" s="45">
        <f t="shared" si="3"/>
        <v>11.46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74667</v>
      </c>
      <c r="F23" s="40">
        <v>168</v>
      </c>
      <c r="G23" s="40">
        <v>3</v>
      </c>
      <c r="H23" s="41">
        <v>709</v>
      </c>
      <c r="I23" s="42">
        <v>31.3</v>
      </c>
      <c r="J23" s="43">
        <f t="shared" si="1"/>
        <v>14.067460317460318</v>
      </c>
      <c r="K23" s="44">
        <f t="shared" si="2"/>
        <v>11.24</v>
      </c>
      <c r="L23" s="45">
        <f t="shared" si="3"/>
        <v>11.37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74667</v>
      </c>
      <c r="F25" s="40">
        <v>166</v>
      </c>
      <c r="G25" s="40">
        <v>3</v>
      </c>
      <c r="H25" s="41">
        <v>686</v>
      </c>
      <c r="I25" s="42">
        <v>28.4</v>
      </c>
      <c r="J25" s="43">
        <f t="shared" si="1"/>
        <v>13.775100401606426</v>
      </c>
      <c r="K25" s="44">
        <f t="shared" si="2"/>
        <v>11.47</v>
      </c>
      <c r="L25" s="45">
        <f t="shared" si="3"/>
        <v>11.6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74667</v>
      </c>
      <c r="F26" s="40">
        <v>165</v>
      </c>
      <c r="G26" s="40">
        <v>3</v>
      </c>
      <c r="H26" s="41">
        <v>706</v>
      </c>
      <c r="I26" s="42">
        <v>30.1</v>
      </c>
      <c r="J26" s="43">
        <f t="shared" si="1"/>
        <v>14.262626262626263</v>
      </c>
      <c r="K26" s="44">
        <f t="shared" si="2"/>
        <v>11.59</v>
      </c>
      <c r="L26" s="45">
        <f t="shared" si="3"/>
        <v>11.73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74667</v>
      </c>
      <c r="F28" s="40">
        <v>164</v>
      </c>
      <c r="G28" s="40">
        <v>3</v>
      </c>
      <c r="H28" s="41">
        <v>606</v>
      </c>
      <c r="I28" s="42">
        <v>29.4</v>
      </c>
      <c r="J28" s="43">
        <f t="shared" si="1"/>
        <v>12.317073170731707</v>
      </c>
      <c r="K28" s="44">
        <f t="shared" si="2"/>
        <v>10.11</v>
      </c>
      <c r="L28" s="45">
        <f t="shared" si="3"/>
        <v>10.23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>
        <v>74667</v>
      </c>
      <c r="F29" s="40">
        <v>160</v>
      </c>
      <c r="G29" s="40">
        <v>3</v>
      </c>
      <c r="H29" s="41">
        <v>604</v>
      </c>
      <c r="I29" s="42">
        <v>31.6</v>
      </c>
      <c r="J29" s="43">
        <f t="shared" si="1"/>
        <v>12.583333333333334</v>
      </c>
      <c r="K29" s="44">
        <f t="shared" si="2"/>
        <v>10.01</v>
      </c>
      <c r="L29" s="45">
        <f t="shared" si="3"/>
        <v>10.130000000000001</v>
      </c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>
        <v>74667</v>
      </c>
      <c r="F31" s="40">
        <v>160</v>
      </c>
      <c r="G31" s="40">
        <v>3</v>
      </c>
      <c r="H31" s="41">
        <v>614</v>
      </c>
      <c r="I31" s="42">
        <v>32.6</v>
      </c>
      <c r="J31" s="43">
        <f t="shared" si="1"/>
        <v>12.791666666666666</v>
      </c>
      <c r="K31" s="44">
        <f t="shared" si="2"/>
        <v>10.029999999999999</v>
      </c>
      <c r="L31" s="45">
        <f t="shared" si="3"/>
        <v>10.14</v>
      </c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54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39">
        <v>74667</v>
      </c>
      <c r="F36" s="40">
        <v>160</v>
      </c>
      <c r="G36" s="40">
        <v>3</v>
      </c>
      <c r="H36" s="41">
        <v>674</v>
      </c>
      <c r="I36" s="42">
        <v>32.9</v>
      </c>
      <c r="J36" s="43">
        <f t="shared" si="1"/>
        <v>14.041666666666666</v>
      </c>
      <c r="K36" s="44">
        <f t="shared" si="2"/>
        <v>10.96</v>
      </c>
      <c r="L36" s="45">
        <f t="shared" si="3"/>
        <v>11.08</v>
      </c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30.618181818181821</v>
      </c>
      <c r="J40" s="70">
        <f t="shared" ref="J40:L40" si="4">AVERAGE(J11:J39)</f>
        <v>13.615179900706995</v>
      </c>
      <c r="K40" s="70">
        <f t="shared" si="4"/>
        <v>10.977272727272727</v>
      </c>
      <c r="L40" s="70">
        <f t="shared" si="4"/>
        <v>11.106363636363637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E11" sqref="E11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168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169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>
        <v>82667</v>
      </c>
      <c r="F11" s="27">
        <v>180</v>
      </c>
      <c r="G11" s="27">
        <v>3</v>
      </c>
      <c r="H11" s="29">
        <v>525</v>
      </c>
      <c r="I11" s="30">
        <v>22.7</v>
      </c>
      <c r="J11" s="31">
        <f>(H11*10/(F11*G11))</f>
        <v>9.7222222222222214</v>
      </c>
      <c r="K11" s="32">
        <f>ROUND(J11*(1-((I11-14)/86)),2)</f>
        <v>8.74</v>
      </c>
      <c r="L11" s="33">
        <f>ROUND(J11*(1-((I11-15)/85)),2)</f>
        <v>8.84</v>
      </c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>
        <v>74667</v>
      </c>
      <c r="F13" s="40">
        <v>180</v>
      </c>
      <c r="G13" s="40">
        <v>3</v>
      </c>
      <c r="H13" s="41">
        <v>593</v>
      </c>
      <c r="I13" s="42">
        <v>25.9</v>
      </c>
      <c r="J13" s="43">
        <f t="shared" ref="J13:J28" si="1">(H13*10/(F13*G13))</f>
        <v>10.981481481481481</v>
      </c>
      <c r="K13" s="44">
        <f t="shared" ref="K13:K28" si="2">ROUND(J13*(1-((I13-14)/86)),2)</f>
        <v>9.4600000000000009</v>
      </c>
      <c r="L13" s="45">
        <f t="shared" ref="L13:L28" si="3">ROUND(J13*(1-((I13-15)/85)),2)</f>
        <v>9.57</v>
      </c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80000</v>
      </c>
      <c r="F15" s="40">
        <v>180</v>
      </c>
      <c r="G15" s="40">
        <v>3</v>
      </c>
      <c r="H15" s="41">
        <v>703</v>
      </c>
      <c r="I15" s="42">
        <v>28.1</v>
      </c>
      <c r="J15" s="43">
        <f t="shared" si="1"/>
        <v>13.018518518518519</v>
      </c>
      <c r="K15" s="44">
        <f t="shared" si="2"/>
        <v>10.88</v>
      </c>
      <c r="L15" s="45">
        <f t="shared" si="3"/>
        <v>11.01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>
        <v>77333</v>
      </c>
      <c r="F16" s="40">
        <v>180</v>
      </c>
      <c r="G16" s="40">
        <v>3</v>
      </c>
      <c r="H16" s="41">
        <v>721</v>
      </c>
      <c r="I16" s="42">
        <v>25.1</v>
      </c>
      <c r="J16" s="43">
        <f t="shared" si="1"/>
        <v>13.351851851851851</v>
      </c>
      <c r="K16" s="44">
        <f t="shared" si="2"/>
        <v>11.63</v>
      </c>
      <c r="L16" s="45">
        <f t="shared" si="3"/>
        <v>11.77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85334</v>
      </c>
      <c r="F18" s="40">
        <v>180</v>
      </c>
      <c r="G18" s="40">
        <v>3</v>
      </c>
      <c r="H18" s="41">
        <v>739</v>
      </c>
      <c r="I18" s="42">
        <v>33.6</v>
      </c>
      <c r="J18" s="43">
        <f t="shared" si="1"/>
        <v>13.685185185185185</v>
      </c>
      <c r="K18" s="44">
        <f t="shared" si="2"/>
        <v>10.57</v>
      </c>
      <c r="L18" s="45">
        <f t="shared" si="3"/>
        <v>10.69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90667</v>
      </c>
      <c r="F22" s="40">
        <v>180</v>
      </c>
      <c r="G22" s="40">
        <v>3</v>
      </c>
      <c r="H22" s="41">
        <v>835</v>
      </c>
      <c r="I22" s="42">
        <v>35.200000000000003</v>
      </c>
      <c r="J22" s="43">
        <f t="shared" si="1"/>
        <v>15.462962962962964</v>
      </c>
      <c r="K22" s="44">
        <f t="shared" si="2"/>
        <v>11.65</v>
      </c>
      <c r="L22" s="45">
        <f t="shared" si="3"/>
        <v>11.79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77333</v>
      </c>
      <c r="F23" s="40">
        <v>180</v>
      </c>
      <c r="G23" s="40">
        <v>3</v>
      </c>
      <c r="H23" s="41">
        <v>674</v>
      </c>
      <c r="I23" s="42">
        <v>31.1</v>
      </c>
      <c r="J23" s="43">
        <f t="shared" si="1"/>
        <v>12.481481481481481</v>
      </c>
      <c r="K23" s="44">
        <f t="shared" si="2"/>
        <v>10</v>
      </c>
      <c r="L23" s="45">
        <f t="shared" si="3"/>
        <v>10.119999999999999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>
        <v>82667</v>
      </c>
      <c r="F24" s="40">
        <v>180</v>
      </c>
      <c r="G24" s="40">
        <v>3</v>
      </c>
      <c r="H24" s="41">
        <v>785</v>
      </c>
      <c r="I24" s="42">
        <v>28.6</v>
      </c>
      <c r="J24" s="43">
        <f t="shared" si="1"/>
        <v>14.537037037037036</v>
      </c>
      <c r="K24" s="44">
        <f t="shared" si="2"/>
        <v>12.07</v>
      </c>
      <c r="L24" s="45">
        <f t="shared" si="3"/>
        <v>12.21</v>
      </c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90667</v>
      </c>
      <c r="F25" s="40">
        <v>180</v>
      </c>
      <c r="G25" s="40">
        <v>3</v>
      </c>
      <c r="H25" s="41">
        <v>812</v>
      </c>
      <c r="I25" s="42">
        <v>31.2</v>
      </c>
      <c r="J25" s="43">
        <f t="shared" si="1"/>
        <v>15.037037037037036</v>
      </c>
      <c r="K25" s="44">
        <f t="shared" si="2"/>
        <v>12.03</v>
      </c>
      <c r="L25" s="45">
        <f t="shared" si="3"/>
        <v>12.17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85334</v>
      </c>
      <c r="F26" s="40">
        <v>180</v>
      </c>
      <c r="G26" s="40">
        <v>3</v>
      </c>
      <c r="H26" s="41">
        <v>793</v>
      </c>
      <c r="I26" s="42">
        <v>31.5</v>
      </c>
      <c r="J26" s="43">
        <f t="shared" si="1"/>
        <v>14.685185185185185</v>
      </c>
      <c r="K26" s="44">
        <f t="shared" si="2"/>
        <v>11.7</v>
      </c>
      <c r="L26" s="45">
        <f t="shared" si="3"/>
        <v>11.83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82667</v>
      </c>
      <c r="F28" s="40">
        <v>180</v>
      </c>
      <c r="G28" s="40">
        <v>3</v>
      </c>
      <c r="H28" s="41">
        <v>670</v>
      </c>
      <c r="I28" s="42">
        <v>29.6</v>
      </c>
      <c r="J28" s="43">
        <f t="shared" si="1"/>
        <v>12.407407407407407</v>
      </c>
      <c r="K28" s="44">
        <f t="shared" si="2"/>
        <v>10.16</v>
      </c>
      <c r="L28" s="45">
        <f t="shared" si="3"/>
        <v>10.28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84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29.327272727272724</v>
      </c>
      <c r="J40" s="70">
        <f t="shared" ref="J40:L40" si="4">AVERAGE(J11:J39)</f>
        <v>13.215488215488216</v>
      </c>
      <c r="K40" s="70">
        <f t="shared" si="4"/>
        <v>10.808181818181819</v>
      </c>
      <c r="L40" s="70">
        <f t="shared" si="4"/>
        <v>10.934545454545455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E12" sqref="E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170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171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>
        <v>85334</v>
      </c>
      <c r="F11" s="27">
        <v>225</v>
      </c>
      <c r="G11" s="27">
        <v>3</v>
      </c>
      <c r="H11" s="29">
        <v>615</v>
      </c>
      <c r="I11" s="30">
        <v>21</v>
      </c>
      <c r="J11" s="31">
        <f>(H11*10/(F11*G11))</f>
        <v>9.1111111111111107</v>
      </c>
      <c r="K11" s="32">
        <f>ROUND(J11*(1-((I11-14)/86)),2)</f>
        <v>8.3699999999999992</v>
      </c>
      <c r="L11" s="33">
        <f>ROUND(J11*(1-((I11-15)/85)),2)</f>
        <v>8.4700000000000006</v>
      </c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>
        <v>77333</v>
      </c>
      <c r="F13" s="40">
        <v>225</v>
      </c>
      <c r="G13" s="40">
        <v>3</v>
      </c>
      <c r="H13" s="41">
        <v>644</v>
      </c>
      <c r="I13" s="42">
        <v>28.7</v>
      </c>
      <c r="J13" s="43">
        <f t="shared" ref="J13:J28" si="1">(H13*10/(F13*G13))</f>
        <v>9.5407407407407412</v>
      </c>
      <c r="K13" s="44">
        <f t="shared" ref="K13:K28" si="2">ROUND(J13*(1-((I13-14)/86)),2)</f>
        <v>7.91</v>
      </c>
      <c r="L13" s="45">
        <f t="shared" ref="L13:L28" si="3">ROUND(J13*(1-((I13-15)/85)),2)</f>
        <v>8</v>
      </c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88000</v>
      </c>
      <c r="F15" s="40">
        <v>225</v>
      </c>
      <c r="G15" s="40">
        <v>3</v>
      </c>
      <c r="H15" s="41">
        <v>780</v>
      </c>
      <c r="I15" s="42">
        <v>25.9</v>
      </c>
      <c r="J15" s="43">
        <f t="shared" si="1"/>
        <v>11.555555555555555</v>
      </c>
      <c r="K15" s="44">
        <f t="shared" si="2"/>
        <v>9.9600000000000009</v>
      </c>
      <c r="L15" s="45">
        <f t="shared" si="3"/>
        <v>10.07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>
        <v>82667</v>
      </c>
      <c r="F16" s="40">
        <v>225</v>
      </c>
      <c r="G16" s="40">
        <v>3</v>
      </c>
      <c r="H16" s="41">
        <v>745</v>
      </c>
      <c r="I16" s="42">
        <v>27.4</v>
      </c>
      <c r="J16" s="43">
        <f t="shared" si="1"/>
        <v>11.037037037037036</v>
      </c>
      <c r="K16" s="44">
        <f t="shared" si="2"/>
        <v>9.32</v>
      </c>
      <c r="L16" s="45">
        <f t="shared" si="3"/>
        <v>9.43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93334</v>
      </c>
      <c r="F18" s="40">
        <v>225</v>
      </c>
      <c r="G18" s="40">
        <v>3</v>
      </c>
      <c r="H18" s="41">
        <v>789</v>
      </c>
      <c r="I18" s="42">
        <v>29.8</v>
      </c>
      <c r="J18" s="43">
        <f t="shared" si="1"/>
        <v>11.688888888888888</v>
      </c>
      <c r="K18" s="44">
        <f t="shared" si="2"/>
        <v>9.5399999999999991</v>
      </c>
      <c r="L18" s="45">
        <f t="shared" si="3"/>
        <v>9.65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96000</v>
      </c>
      <c r="F22" s="40">
        <v>225</v>
      </c>
      <c r="G22" s="40">
        <v>3</v>
      </c>
      <c r="H22" s="41">
        <v>895</v>
      </c>
      <c r="I22" s="42">
        <v>31.2</v>
      </c>
      <c r="J22" s="43">
        <f t="shared" si="1"/>
        <v>13.25925925925926</v>
      </c>
      <c r="K22" s="44">
        <f t="shared" si="2"/>
        <v>10.61</v>
      </c>
      <c r="L22" s="45">
        <f t="shared" si="3"/>
        <v>10.73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85334</v>
      </c>
      <c r="F23" s="40">
        <v>225</v>
      </c>
      <c r="G23" s="40">
        <v>3</v>
      </c>
      <c r="H23" s="41">
        <v>670</v>
      </c>
      <c r="I23" s="42">
        <v>34.200000000000003</v>
      </c>
      <c r="J23" s="43">
        <f t="shared" si="1"/>
        <v>9.9259259259259256</v>
      </c>
      <c r="K23" s="44">
        <f t="shared" si="2"/>
        <v>7.59</v>
      </c>
      <c r="L23" s="45">
        <f t="shared" si="3"/>
        <v>7.68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>
        <v>74667</v>
      </c>
      <c r="F24" s="40">
        <v>225</v>
      </c>
      <c r="G24" s="40">
        <v>3</v>
      </c>
      <c r="H24" s="41">
        <v>795</v>
      </c>
      <c r="I24" s="42">
        <v>29.7</v>
      </c>
      <c r="J24" s="43">
        <f t="shared" si="1"/>
        <v>11.777777777777779</v>
      </c>
      <c r="K24" s="44">
        <f t="shared" si="2"/>
        <v>9.6300000000000008</v>
      </c>
      <c r="L24" s="45">
        <f t="shared" si="3"/>
        <v>9.74</v>
      </c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82667</v>
      </c>
      <c r="F25" s="40">
        <v>225</v>
      </c>
      <c r="G25" s="40">
        <v>3</v>
      </c>
      <c r="H25" s="41">
        <v>881</v>
      </c>
      <c r="I25" s="42">
        <v>33.4</v>
      </c>
      <c r="J25" s="43">
        <f t="shared" si="1"/>
        <v>13.051851851851852</v>
      </c>
      <c r="K25" s="44">
        <f t="shared" si="2"/>
        <v>10.11</v>
      </c>
      <c r="L25" s="45">
        <f t="shared" si="3"/>
        <v>10.23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80000</v>
      </c>
      <c r="F26" s="40">
        <v>225</v>
      </c>
      <c r="G26" s="40">
        <v>3</v>
      </c>
      <c r="H26" s="41">
        <v>852</v>
      </c>
      <c r="I26" s="42">
        <v>29.8</v>
      </c>
      <c r="J26" s="43">
        <f t="shared" si="1"/>
        <v>12.622222222222222</v>
      </c>
      <c r="K26" s="44">
        <f t="shared" si="2"/>
        <v>10.3</v>
      </c>
      <c r="L26" s="45">
        <f t="shared" si="3"/>
        <v>10.42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71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77333</v>
      </c>
      <c r="F28" s="40">
        <v>225</v>
      </c>
      <c r="G28" s="40">
        <v>3</v>
      </c>
      <c r="H28" s="41">
        <v>715</v>
      </c>
      <c r="I28" s="42">
        <v>26.7</v>
      </c>
      <c r="J28" s="43">
        <f t="shared" si="1"/>
        <v>10.592592592592593</v>
      </c>
      <c r="K28" s="44">
        <f t="shared" si="2"/>
        <v>9.0299999999999994</v>
      </c>
      <c r="L28" s="45">
        <f t="shared" si="3"/>
        <v>9.1300000000000008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84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28.890909090909087</v>
      </c>
      <c r="J40" s="70">
        <f t="shared" ref="J40:L40" si="4">AVERAGE(J11:J39)</f>
        <v>11.287542087542088</v>
      </c>
      <c r="K40" s="70">
        <f t="shared" si="4"/>
        <v>9.3063636363636348</v>
      </c>
      <c r="L40" s="70">
        <f t="shared" si="4"/>
        <v>9.413636363636364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I18" sqref="I18"/>
    </sheetView>
  </sheetViews>
  <sheetFormatPr defaultRowHeight="12.75"/>
  <cols>
    <col min="2" max="2" width="26.5703125" customWidth="1"/>
    <col min="3" max="3" width="13.28515625" bestFit="1" customWidth="1"/>
    <col min="4" max="4" width="14.5703125" customWidth="1"/>
    <col min="5" max="5" width="13" customWidth="1"/>
    <col min="6" max="6" width="16.140625" customWidth="1"/>
    <col min="7" max="7" width="13.28515625" customWidth="1"/>
    <col min="8" max="8" width="12.7109375" customWidth="1"/>
  </cols>
  <sheetData>
    <row r="1" spans="1:8" ht="3" customHeight="1"/>
    <row r="2" spans="1:8" ht="3.75" customHeight="1"/>
    <row r="3" spans="1:8" ht="4.5" customHeight="1">
      <c r="B3" s="1"/>
    </row>
    <row r="4" spans="1:8" ht="22.5">
      <c r="B4" s="104" t="s">
        <v>97</v>
      </c>
    </row>
    <row r="5" spans="1:8" ht="20.25">
      <c r="B5" s="105" t="s">
        <v>98</v>
      </c>
    </row>
    <row r="6" spans="1:8" ht="20.25">
      <c r="B6" s="105" t="s">
        <v>99</v>
      </c>
    </row>
    <row r="7" spans="1:8" ht="20.25">
      <c r="B7" s="105" t="s">
        <v>100</v>
      </c>
    </row>
    <row r="8" spans="1:8" ht="16.5" thickBot="1">
      <c r="A8" s="5"/>
      <c r="B8" s="106" t="s">
        <v>172</v>
      </c>
    </row>
    <row r="9" spans="1:8" ht="15">
      <c r="B9" s="107" t="s">
        <v>3</v>
      </c>
      <c r="C9" s="108"/>
      <c r="D9" s="108" t="s">
        <v>102</v>
      </c>
      <c r="E9" s="108" t="s">
        <v>103</v>
      </c>
      <c r="F9" s="108" t="s">
        <v>104</v>
      </c>
      <c r="G9" s="108" t="s">
        <v>105</v>
      </c>
      <c r="H9" s="109" t="s">
        <v>106</v>
      </c>
    </row>
    <row r="10" spans="1:8" ht="18.75" thickBot="1">
      <c r="A10" s="6"/>
      <c r="B10" s="110" t="s">
        <v>15</v>
      </c>
      <c r="C10" s="111" t="s">
        <v>107</v>
      </c>
      <c r="D10" s="112" t="s">
        <v>108</v>
      </c>
      <c r="E10" s="113" t="s">
        <v>109</v>
      </c>
      <c r="F10" s="114" t="s">
        <v>110</v>
      </c>
      <c r="G10" s="115" t="s">
        <v>23</v>
      </c>
      <c r="H10" s="116" t="s">
        <v>111</v>
      </c>
    </row>
    <row r="11" spans="1:8" ht="18.75" thickBot="1">
      <c r="B11" s="240" t="s">
        <v>112</v>
      </c>
      <c r="C11" s="118">
        <v>190</v>
      </c>
      <c r="D11" s="119">
        <v>8</v>
      </c>
      <c r="E11" s="120">
        <v>82958.25</v>
      </c>
      <c r="F11" s="121">
        <v>23.953749999999996</v>
      </c>
      <c r="G11" s="122">
        <v>8.7487499999999994</v>
      </c>
      <c r="H11" s="204">
        <v>9.9600000000000009</v>
      </c>
    </row>
    <row r="12" spans="1:8" ht="18.75" thickBot="1">
      <c r="B12" s="172" t="s">
        <v>113</v>
      </c>
      <c r="C12" s="123">
        <v>220</v>
      </c>
      <c r="D12" s="119">
        <v>4</v>
      </c>
      <c r="E12" s="120">
        <v>81666.25</v>
      </c>
      <c r="F12" s="121">
        <v>26.675000000000001</v>
      </c>
      <c r="G12" s="122">
        <v>9.4550000000000018</v>
      </c>
      <c r="H12" s="204">
        <v>11.21</v>
      </c>
    </row>
    <row r="13" spans="1:8" ht="18.75" thickBot="1">
      <c r="B13" s="205" t="s">
        <v>114</v>
      </c>
      <c r="C13" s="125">
        <v>220</v>
      </c>
      <c r="D13" s="119">
        <v>7</v>
      </c>
      <c r="E13" s="120">
        <v>80237.857142857145</v>
      </c>
      <c r="F13" s="121">
        <v>26.214285714285715</v>
      </c>
      <c r="G13" s="122">
        <v>9.4599999999999991</v>
      </c>
      <c r="H13" s="204">
        <v>11.01</v>
      </c>
    </row>
    <row r="14" spans="1:8" ht="18.75" thickBot="1">
      <c r="B14" s="224" t="s">
        <v>115</v>
      </c>
      <c r="C14" s="126">
        <v>230</v>
      </c>
      <c r="D14" s="219">
        <v>3</v>
      </c>
      <c r="E14" s="220">
        <v>82221.666666666672</v>
      </c>
      <c r="F14" s="221">
        <v>26.666666666666668</v>
      </c>
      <c r="G14" s="222">
        <v>10.443333333333333</v>
      </c>
      <c r="H14" s="223">
        <v>10.95</v>
      </c>
    </row>
    <row r="15" spans="1:8" ht="18.75" thickBot="1">
      <c r="B15" s="224" t="s">
        <v>116</v>
      </c>
      <c r="C15" s="126">
        <v>230</v>
      </c>
      <c r="D15" s="219">
        <v>18</v>
      </c>
      <c r="E15" s="220">
        <v>80940.5</v>
      </c>
      <c r="F15" s="221">
        <v>27.792222222222218</v>
      </c>
      <c r="G15" s="222">
        <v>10.687777777777777</v>
      </c>
      <c r="H15" s="223">
        <v>12.88</v>
      </c>
    </row>
    <row r="16" spans="1:8" ht="18.75" thickBot="1">
      <c r="B16" s="224" t="s">
        <v>117</v>
      </c>
      <c r="C16" s="127">
        <v>230</v>
      </c>
      <c r="D16" s="219">
        <v>9</v>
      </c>
      <c r="E16" s="220">
        <v>80521.888888888891</v>
      </c>
      <c r="F16" s="221">
        <v>26.088888888888889</v>
      </c>
      <c r="G16" s="222">
        <v>10.924444444444443</v>
      </c>
      <c r="H16" s="223">
        <v>13.09</v>
      </c>
    </row>
    <row r="17" spans="2:8" ht="18.75" thickBot="1">
      <c r="B17" s="205" t="s">
        <v>118</v>
      </c>
      <c r="C17" s="216">
        <v>230</v>
      </c>
      <c r="D17" s="119">
        <v>14</v>
      </c>
      <c r="E17" s="120">
        <v>81664.21428571429</v>
      </c>
      <c r="F17" s="121">
        <v>30.792857142857148</v>
      </c>
      <c r="G17" s="122">
        <v>10.671428571428573</v>
      </c>
      <c r="H17" s="204">
        <v>12.73</v>
      </c>
    </row>
    <row r="18" spans="2:8" ht="18.75" thickBot="1">
      <c r="B18" s="172" t="s">
        <v>120</v>
      </c>
      <c r="C18" s="216">
        <v>240</v>
      </c>
      <c r="D18" s="119">
        <v>19</v>
      </c>
      <c r="E18" s="120">
        <v>82291.052631578947</v>
      </c>
      <c r="F18" s="121">
        <v>31.545263157894745</v>
      </c>
      <c r="G18" s="122">
        <v>11.217894736842107</v>
      </c>
      <c r="H18" s="204">
        <v>13.62</v>
      </c>
    </row>
    <row r="19" spans="2:8" ht="18.75" thickBot="1">
      <c r="B19" s="172" t="s">
        <v>121</v>
      </c>
      <c r="C19" s="216">
        <v>260</v>
      </c>
      <c r="D19" s="119">
        <v>18</v>
      </c>
      <c r="E19" s="120">
        <v>79914.555555555562</v>
      </c>
      <c r="F19" s="121">
        <v>31.283333333333335</v>
      </c>
      <c r="G19" s="122">
        <v>10.574444444444445</v>
      </c>
      <c r="H19" s="204">
        <v>13.56</v>
      </c>
    </row>
    <row r="20" spans="2:8" ht="18.75" thickBot="1">
      <c r="B20" s="218" t="s">
        <v>122</v>
      </c>
      <c r="C20" s="126">
        <v>250</v>
      </c>
      <c r="D20" s="219">
        <v>4</v>
      </c>
      <c r="E20" s="220">
        <v>79333.5</v>
      </c>
      <c r="F20" s="221">
        <v>28.875000000000004</v>
      </c>
      <c r="G20" s="222">
        <v>10.782500000000001</v>
      </c>
      <c r="H20" s="223">
        <v>12.21</v>
      </c>
    </row>
    <row r="21" spans="2:8" ht="18.75" thickBot="1">
      <c r="B21" s="218" t="s">
        <v>123</v>
      </c>
      <c r="C21" s="126">
        <v>270</v>
      </c>
      <c r="D21" s="219">
        <v>17</v>
      </c>
      <c r="E21" s="220">
        <v>80252.705882352937</v>
      </c>
      <c r="F21" s="221">
        <v>31.105882352941173</v>
      </c>
      <c r="G21" s="222">
        <v>11.456470588235293</v>
      </c>
      <c r="H21" s="223">
        <v>14.19</v>
      </c>
    </row>
    <row r="22" spans="2:8" ht="18.75" thickBot="1">
      <c r="B22" s="218" t="s">
        <v>124</v>
      </c>
      <c r="C22" s="242">
        <v>270</v>
      </c>
      <c r="D22" s="219">
        <v>15</v>
      </c>
      <c r="E22" s="220">
        <v>79262</v>
      </c>
      <c r="F22" s="221">
        <v>30.290666666666667</v>
      </c>
      <c r="G22" s="222">
        <v>11.094666666666665</v>
      </c>
      <c r="H22" s="223">
        <v>14.13</v>
      </c>
    </row>
    <row r="23" spans="2:8" ht="18.75" thickBot="1">
      <c r="B23" s="172" t="s">
        <v>125</v>
      </c>
      <c r="C23" s="123">
        <v>280</v>
      </c>
      <c r="D23" s="119">
        <v>12</v>
      </c>
      <c r="E23" s="120">
        <v>79302.5</v>
      </c>
      <c r="F23" s="121">
        <v>28.491666666666664</v>
      </c>
      <c r="G23" s="122">
        <v>10.380833333333333</v>
      </c>
      <c r="H23" s="204">
        <v>13.32</v>
      </c>
    </row>
    <row r="24" spans="2:8" ht="18.75" thickBot="1">
      <c r="B24" s="172" t="s">
        <v>126</v>
      </c>
      <c r="C24" s="123">
        <v>270</v>
      </c>
      <c r="D24" s="119">
        <v>4</v>
      </c>
      <c r="E24" s="120">
        <v>78633.25</v>
      </c>
      <c r="F24" s="121">
        <v>28.799999999999997</v>
      </c>
      <c r="G24" s="122">
        <v>11.2675</v>
      </c>
      <c r="H24" s="204">
        <v>14.64</v>
      </c>
    </row>
    <row r="25" spans="2:8" ht="18.75" thickBot="1">
      <c r="B25" s="172" t="s">
        <v>127</v>
      </c>
      <c r="C25" s="123">
        <v>290</v>
      </c>
      <c r="D25" s="119">
        <v>3</v>
      </c>
      <c r="E25" s="120">
        <v>78222.333333333328</v>
      </c>
      <c r="F25" s="121">
        <v>32.199999999999996</v>
      </c>
      <c r="G25" s="122">
        <v>10.653333333333334</v>
      </c>
      <c r="H25" s="204">
        <v>11.15</v>
      </c>
    </row>
    <row r="26" spans="2:8" ht="18.75" thickBot="1">
      <c r="B26" s="224" t="s">
        <v>128</v>
      </c>
      <c r="C26" s="126">
        <v>270</v>
      </c>
      <c r="D26" s="219">
        <v>4</v>
      </c>
      <c r="E26" s="220">
        <v>78654.75</v>
      </c>
      <c r="F26" s="221">
        <v>29.275000000000002</v>
      </c>
      <c r="G26" s="222">
        <v>11.729999999999999</v>
      </c>
      <c r="H26" s="223">
        <v>13.93</v>
      </c>
    </row>
    <row r="27" spans="2:8" ht="18.75" thickBot="1">
      <c r="B27" s="243" t="s">
        <v>129</v>
      </c>
      <c r="C27" s="244">
        <v>270</v>
      </c>
      <c r="D27" s="245">
        <v>3</v>
      </c>
      <c r="E27" s="246">
        <v>79981</v>
      </c>
      <c r="F27" s="247">
        <v>33.300000000000004</v>
      </c>
      <c r="G27" s="248">
        <v>11.606666666666667</v>
      </c>
      <c r="H27" s="249">
        <v>14.18</v>
      </c>
    </row>
    <row r="28" spans="2:8" ht="18">
      <c r="D28" s="128" t="s">
        <v>131</v>
      </c>
      <c r="E28" s="129">
        <f>AVERAGE(E11:E27)</f>
        <v>80356.369081585159</v>
      </c>
      <c r="F28" s="130">
        <f>AVERAGE(F11:F27)</f>
        <v>29.020616636024897</v>
      </c>
      <c r="G28" s="131">
        <f>AVERAGE(G11:G27)</f>
        <v>10.656179052735645</v>
      </c>
      <c r="H28" s="131">
        <f>AVERAGE(H11:H27)</f>
        <v>12.750588235294119</v>
      </c>
    </row>
  </sheetData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8:M56"/>
  <sheetViews>
    <sheetView zoomScaleNormal="100" workbookViewId="0">
      <selection activeCell="J33" sqref="J33"/>
    </sheetView>
  </sheetViews>
  <sheetFormatPr defaultRowHeight="15"/>
  <cols>
    <col min="1" max="1" width="21" style="132" customWidth="1"/>
    <col min="2" max="2" width="13" style="132" customWidth="1"/>
    <col min="3" max="3" width="13.28515625" style="132" bestFit="1" customWidth="1"/>
    <col min="4" max="4" width="9.85546875" style="132" bestFit="1" customWidth="1"/>
    <col min="5" max="5" width="13" style="132" customWidth="1"/>
    <col min="6" max="6" width="10.140625" style="132" customWidth="1"/>
    <col min="7" max="8" width="14.85546875" style="132" bestFit="1" customWidth="1"/>
    <col min="9" max="16384" width="9.140625" style="132"/>
  </cols>
  <sheetData>
    <row r="8" spans="2:13" ht="15.75" thickBot="1"/>
    <row r="9" spans="2:13">
      <c r="B9" s="133"/>
      <c r="C9" s="134"/>
      <c r="D9" s="134"/>
      <c r="E9" s="134"/>
      <c r="F9" s="134"/>
      <c r="G9" s="134"/>
      <c r="H9" s="135"/>
    </row>
    <row r="10" spans="2:13">
      <c r="B10" s="136"/>
      <c r="C10" s="137"/>
      <c r="D10" s="137"/>
      <c r="E10" s="137"/>
      <c r="F10" s="137"/>
      <c r="G10" s="137"/>
      <c r="H10" s="138"/>
    </row>
    <row r="11" spans="2:13" ht="18">
      <c r="B11" s="136"/>
      <c r="C11" s="139"/>
      <c r="D11" s="137"/>
      <c r="E11" s="137"/>
      <c r="F11" s="137"/>
      <c r="G11" s="140"/>
      <c r="H11" s="141"/>
      <c r="L11" s="137"/>
      <c r="M11" s="137"/>
    </row>
    <row r="12" spans="2:13" ht="18">
      <c r="B12" s="136"/>
      <c r="C12" s="139"/>
      <c r="D12" s="137"/>
      <c r="E12" s="137"/>
      <c r="F12" s="137"/>
      <c r="G12" s="140"/>
      <c r="H12" s="141"/>
      <c r="L12" s="137"/>
      <c r="M12" s="137"/>
    </row>
    <row r="13" spans="2:13" ht="18">
      <c r="B13" s="136"/>
      <c r="C13" s="139"/>
      <c r="D13" s="137"/>
      <c r="E13" s="137"/>
      <c r="F13" s="137"/>
      <c r="G13" s="140"/>
      <c r="H13" s="141"/>
    </row>
    <row r="14" spans="2:13" ht="18">
      <c r="B14" s="136"/>
      <c r="C14" s="139"/>
      <c r="D14" s="137"/>
      <c r="E14" s="137"/>
      <c r="F14" s="137"/>
      <c r="G14" s="140"/>
      <c r="H14" s="141"/>
    </row>
    <row r="15" spans="2:13" ht="18">
      <c r="B15" s="136"/>
      <c r="C15" s="139"/>
      <c r="D15" s="137"/>
      <c r="E15" s="137"/>
      <c r="F15" s="137"/>
      <c r="G15" s="140"/>
      <c r="H15" s="141"/>
    </row>
    <row r="16" spans="2:13" ht="18">
      <c r="B16" s="136"/>
      <c r="C16" s="139"/>
      <c r="D16" s="137"/>
      <c r="E16" s="137"/>
      <c r="F16" s="137"/>
      <c r="G16" s="140"/>
      <c r="H16" s="141"/>
    </row>
    <row r="17" spans="1:8" ht="18">
      <c r="B17" s="136"/>
      <c r="C17" s="139"/>
      <c r="D17" s="137"/>
      <c r="E17" s="137"/>
      <c r="F17" s="137"/>
      <c r="G17" s="140"/>
      <c r="H17" s="141"/>
    </row>
    <row r="18" spans="1:8" ht="18">
      <c r="B18" s="136"/>
      <c r="C18" s="139"/>
      <c r="D18" s="137"/>
      <c r="E18" s="137"/>
      <c r="F18" s="137"/>
      <c r="G18" s="140"/>
      <c r="H18" s="141"/>
    </row>
    <row r="19" spans="1:8" ht="18">
      <c r="B19" s="136"/>
      <c r="C19" s="139"/>
      <c r="D19" s="137"/>
      <c r="E19" s="137"/>
      <c r="F19" s="137"/>
      <c r="G19" s="140"/>
      <c r="H19" s="141"/>
    </row>
    <row r="20" spans="1:8" ht="18">
      <c r="B20" s="136"/>
      <c r="C20" s="139"/>
      <c r="D20" s="137"/>
      <c r="E20" s="137"/>
      <c r="F20" s="137"/>
      <c r="G20" s="140"/>
      <c r="H20" s="141"/>
    </row>
    <row r="21" spans="1:8" ht="18.75" thickBot="1">
      <c r="B21" s="142"/>
      <c r="C21" s="143"/>
      <c r="D21" s="144"/>
      <c r="E21" s="144"/>
      <c r="F21" s="144"/>
      <c r="G21" s="145"/>
      <c r="H21" s="146"/>
    </row>
    <row r="22" spans="1:8" ht="18">
      <c r="D22" s="147"/>
      <c r="E22" s="148"/>
      <c r="F22" s="149"/>
      <c r="G22" s="150"/>
      <c r="H22" s="150"/>
    </row>
    <row r="32" spans="1:8">
      <c r="A32" s="151"/>
    </row>
    <row r="33" spans="1:11">
      <c r="A33" s="152"/>
    </row>
    <row r="36" spans="1:11" ht="20.25">
      <c r="A36" s="153" t="s">
        <v>173</v>
      </c>
      <c r="B36" s="154"/>
      <c r="C36" s="155"/>
      <c r="D36" s="156"/>
      <c r="E36" s="154"/>
      <c r="F36" s="154"/>
    </row>
    <row r="37" spans="1:11">
      <c r="A37" s="157"/>
      <c r="B37" s="154"/>
      <c r="C37" s="154"/>
      <c r="D37" s="154"/>
      <c r="E37" s="154"/>
      <c r="F37" s="154"/>
    </row>
    <row r="38" spans="1:11">
      <c r="A38" s="154"/>
      <c r="B38" s="154"/>
      <c r="C38" s="154"/>
      <c r="D38" s="154"/>
      <c r="E38" s="154"/>
      <c r="F38" s="154"/>
    </row>
    <row r="39" spans="1:11" s="159" customFormat="1" ht="31.5" customHeight="1">
      <c r="A39" s="158" t="s">
        <v>15</v>
      </c>
      <c r="B39" s="158" t="s">
        <v>133</v>
      </c>
      <c r="C39" s="158" t="s">
        <v>134</v>
      </c>
      <c r="D39" s="158"/>
      <c r="E39" s="158" t="s">
        <v>134</v>
      </c>
      <c r="F39" s="158" t="s">
        <v>133</v>
      </c>
    </row>
    <row r="40" spans="1:11" ht="20.25">
      <c r="A40" s="117" t="s">
        <v>112</v>
      </c>
      <c r="B40" s="160"/>
      <c r="C40" s="160"/>
      <c r="D40" s="161"/>
      <c r="E40" s="162">
        <v>8.7487499999999994</v>
      </c>
      <c r="F40" s="163">
        <v>23.953749999999996</v>
      </c>
      <c r="H40" s="164"/>
      <c r="I40" s="165"/>
      <c r="J40" s="166"/>
      <c r="K40" s="167"/>
    </row>
    <row r="41" spans="1:11" ht="20.25">
      <c r="A41" s="117" t="s">
        <v>113</v>
      </c>
      <c r="B41" s="160"/>
      <c r="C41" s="160"/>
      <c r="D41" s="161"/>
      <c r="E41" s="162">
        <v>9.4550000000000018</v>
      </c>
      <c r="F41" s="163">
        <v>26.675000000000001</v>
      </c>
      <c r="H41" s="164"/>
      <c r="I41" s="165"/>
      <c r="J41" s="166"/>
      <c r="K41" s="167"/>
    </row>
    <row r="42" spans="1:11" ht="20.25">
      <c r="A42" s="124" t="s">
        <v>114</v>
      </c>
      <c r="B42" s="160"/>
      <c r="C42" s="160"/>
      <c r="D42" s="161"/>
      <c r="E42" s="162">
        <v>9.4599999999999991</v>
      </c>
      <c r="F42" s="163">
        <v>26.214285714285715</v>
      </c>
      <c r="H42" s="164"/>
      <c r="I42" s="165"/>
      <c r="J42" s="166"/>
      <c r="K42" s="167"/>
    </row>
    <row r="43" spans="1:11" ht="20.25">
      <c r="A43" s="226" t="s">
        <v>115</v>
      </c>
      <c r="B43" s="160"/>
      <c r="C43" s="160"/>
      <c r="D43" s="161"/>
      <c r="E43" s="162">
        <v>10.443333333333333</v>
      </c>
      <c r="F43" s="163">
        <v>26.666666666666668</v>
      </c>
      <c r="H43" s="164"/>
      <c r="I43" s="165"/>
      <c r="J43" s="166"/>
      <c r="K43" s="167"/>
    </row>
    <row r="44" spans="1:11" ht="20.25">
      <c r="A44" s="226" t="s">
        <v>116</v>
      </c>
      <c r="B44" s="160"/>
      <c r="C44" s="160"/>
      <c r="D44" s="161"/>
      <c r="E44" s="162">
        <v>10.687777777777777</v>
      </c>
      <c r="F44" s="163">
        <v>27.792222222222218</v>
      </c>
      <c r="H44" s="164"/>
      <c r="I44" s="165"/>
      <c r="J44" s="166"/>
      <c r="K44" s="167"/>
    </row>
    <row r="45" spans="1:11" ht="20.25">
      <c r="A45" s="226" t="s">
        <v>117</v>
      </c>
      <c r="B45" s="160"/>
      <c r="C45" s="160"/>
      <c r="D45" s="161"/>
      <c r="E45" s="162">
        <v>10.924444444444443</v>
      </c>
      <c r="F45" s="163">
        <v>26.088888888888889</v>
      </c>
      <c r="H45" s="164"/>
      <c r="I45" s="165"/>
      <c r="J45" s="166"/>
      <c r="K45" s="167"/>
    </row>
    <row r="46" spans="1:11" ht="20.25">
      <c r="A46" s="124" t="s">
        <v>118</v>
      </c>
      <c r="B46" s="160"/>
      <c r="C46" s="160"/>
      <c r="D46" s="161"/>
      <c r="E46" s="162">
        <v>10.671428571428573</v>
      </c>
      <c r="F46" s="163">
        <v>30.792857142857148</v>
      </c>
      <c r="H46" s="164"/>
      <c r="I46" s="165"/>
      <c r="J46" s="166"/>
      <c r="K46" s="167"/>
    </row>
    <row r="47" spans="1:11" ht="20.25">
      <c r="A47" s="117" t="s">
        <v>120</v>
      </c>
      <c r="B47" s="160"/>
      <c r="C47" s="160"/>
      <c r="D47" s="161"/>
      <c r="E47" s="162">
        <v>11.217894736842107</v>
      </c>
      <c r="F47" s="163">
        <v>31.545263157894745</v>
      </c>
      <c r="H47" s="164"/>
      <c r="I47" s="165"/>
      <c r="J47" s="166"/>
      <c r="K47" s="167"/>
    </row>
    <row r="48" spans="1:11" ht="20.25">
      <c r="A48" s="117" t="s">
        <v>121</v>
      </c>
      <c r="B48" s="168"/>
      <c r="C48" s="168"/>
      <c r="D48" s="169"/>
      <c r="E48" s="162">
        <v>10.574444444444445</v>
      </c>
      <c r="F48" s="163">
        <v>31.283333333333335</v>
      </c>
    </row>
    <row r="49" spans="1:6" ht="20.25">
      <c r="A49" s="227" t="s">
        <v>122</v>
      </c>
      <c r="B49" s="170"/>
      <c r="C49" s="168"/>
      <c r="D49" s="169"/>
      <c r="E49" s="162">
        <v>10.782500000000001</v>
      </c>
      <c r="F49" s="163">
        <v>28.875000000000004</v>
      </c>
    </row>
    <row r="50" spans="1:6" ht="20.25">
      <c r="A50" s="227" t="s">
        <v>123</v>
      </c>
      <c r="B50" s="168"/>
      <c r="C50" s="168"/>
      <c r="D50" s="169"/>
      <c r="E50" s="162">
        <v>11.456470588235293</v>
      </c>
      <c r="F50" s="163">
        <v>31.105882352941173</v>
      </c>
    </row>
    <row r="51" spans="1:6" ht="20.25">
      <c r="A51" s="227" t="s">
        <v>124</v>
      </c>
      <c r="B51" s="171"/>
      <c r="C51" s="171"/>
      <c r="D51" s="169"/>
      <c r="E51" s="162">
        <v>11.094666666666665</v>
      </c>
      <c r="F51" s="163">
        <v>30.290666666666667</v>
      </c>
    </row>
    <row r="52" spans="1:6" ht="20.25">
      <c r="A52" s="117" t="s">
        <v>125</v>
      </c>
      <c r="B52" s="171"/>
      <c r="C52" s="171"/>
      <c r="D52" s="169"/>
      <c r="E52" s="162">
        <v>10.380833333333333</v>
      </c>
      <c r="F52" s="163">
        <v>28.491666666666664</v>
      </c>
    </row>
    <row r="53" spans="1:6" ht="18">
      <c r="A53" s="117" t="s">
        <v>126</v>
      </c>
      <c r="E53" s="232">
        <v>11.2675</v>
      </c>
      <c r="F53" s="230">
        <v>28.799999999999997</v>
      </c>
    </row>
    <row r="54" spans="1:6" ht="18">
      <c r="A54" s="117" t="s">
        <v>127</v>
      </c>
      <c r="E54" s="232">
        <v>10.653333333333334</v>
      </c>
      <c r="F54" s="230">
        <v>32.199999999999996</v>
      </c>
    </row>
    <row r="55" spans="1:6" ht="18">
      <c r="A55" s="226" t="s">
        <v>128</v>
      </c>
      <c r="E55" s="232">
        <v>11.729999999999999</v>
      </c>
      <c r="F55" s="230">
        <v>29.275000000000002</v>
      </c>
    </row>
    <row r="56" spans="1:6" ht="18">
      <c r="A56" s="229" t="s">
        <v>129</v>
      </c>
      <c r="E56" s="232">
        <v>11.606666666666667</v>
      </c>
      <c r="F56" s="230">
        <v>33.300000000000004</v>
      </c>
    </row>
  </sheetData>
  <pageMargins left="0.70866141732283472" right="0.51181102362204722" top="0.82677165354330717" bottom="0.78740157480314965" header="0.51181102362204722" footer="0.51181102362204722"/>
  <pageSetup paperSize="9" scale="89" orientation="landscape" horizontalDpi="300" r:id="rId1"/>
  <headerFooter alignWithMargins="0">
    <oddHeader>&amp;L&amp;G&amp;CPage &amp;P</oddHeader>
    <oddFooter>&amp;L&amp;D&amp;T&amp;R&amp;F</oddFooter>
  </headerFooter>
  <drawing r:id="rId2"/>
  <legacyDrawingHF r:id="rId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F19" sqref="F19"/>
    </sheetView>
  </sheetViews>
  <sheetFormatPr defaultRowHeight="12.75"/>
  <cols>
    <col min="2" max="2" width="26.5703125" customWidth="1"/>
    <col min="3" max="3" width="13.28515625" bestFit="1" customWidth="1"/>
    <col min="4" max="4" width="14.5703125" customWidth="1"/>
    <col min="5" max="5" width="15.5703125" customWidth="1"/>
    <col min="6" max="6" width="16.140625" customWidth="1"/>
    <col min="7" max="7" width="13.28515625" customWidth="1"/>
    <col min="8" max="8" width="12.7109375" customWidth="1"/>
  </cols>
  <sheetData>
    <row r="1" spans="1:8" ht="3" customHeight="1"/>
    <row r="2" spans="1:8" ht="3.75" customHeight="1"/>
    <row r="3" spans="1:8" ht="4.5" customHeight="1">
      <c r="B3" s="1"/>
    </row>
    <row r="4" spans="1:8" ht="22.5">
      <c r="B4" s="104" t="s">
        <v>97</v>
      </c>
    </row>
    <row r="5" spans="1:8" ht="20.25">
      <c r="B5" s="105" t="s">
        <v>98</v>
      </c>
    </row>
    <row r="6" spans="1:8" ht="20.25">
      <c r="B6" s="105" t="s">
        <v>99</v>
      </c>
    </row>
    <row r="7" spans="1:8" ht="20.25">
      <c r="B7" s="105" t="s">
        <v>100</v>
      </c>
    </row>
    <row r="8" spans="1:8" ht="16.5" thickBot="1">
      <c r="A8" s="5"/>
      <c r="B8" s="106" t="s">
        <v>174</v>
      </c>
    </row>
    <row r="9" spans="1:8" ht="15">
      <c r="B9" s="107" t="s">
        <v>3</v>
      </c>
      <c r="C9" s="108"/>
      <c r="D9" s="108" t="s">
        <v>102</v>
      </c>
      <c r="E9" s="108" t="s">
        <v>103</v>
      </c>
      <c r="F9" s="108" t="s">
        <v>104</v>
      </c>
      <c r="G9" s="108" t="s">
        <v>105</v>
      </c>
      <c r="H9" s="109" t="s">
        <v>106</v>
      </c>
    </row>
    <row r="10" spans="1:8" ht="18.75" thickBot="1">
      <c r="A10" s="6"/>
      <c r="B10" s="110" t="s">
        <v>15</v>
      </c>
      <c r="C10" s="111" t="s">
        <v>107</v>
      </c>
      <c r="D10" s="112" t="s">
        <v>108</v>
      </c>
      <c r="E10" s="113" t="s">
        <v>109</v>
      </c>
      <c r="F10" s="114" t="s">
        <v>110</v>
      </c>
      <c r="G10" s="115" t="s">
        <v>23</v>
      </c>
      <c r="H10" s="116" t="s">
        <v>111</v>
      </c>
    </row>
    <row r="11" spans="1:8" ht="18.75" thickBot="1">
      <c r="B11" s="240" t="s">
        <v>112</v>
      </c>
      <c r="C11" s="118">
        <v>190</v>
      </c>
      <c r="D11" s="119">
        <v>10</v>
      </c>
      <c r="E11" s="120">
        <v>82366.7</v>
      </c>
      <c r="F11" s="121">
        <v>24.292999999999999</v>
      </c>
      <c r="G11" s="122">
        <v>8.8629999999999995</v>
      </c>
      <c r="H11" s="204">
        <v>9.9600000000000009</v>
      </c>
    </row>
    <row r="12" spans="1:8" ht="18.75" thickBot="1">
      <c r="B12" s="172" t="s">
        <v>113</v>
      </c>
      <c r="C12" s="123">
        <v>220</v>
      </c>
      <c r="D12" s="119">
        <v>4</v>
      </c>
      <c r="E12" s="120">
        <v>81666.25</v>
      </c>
      <c r="F12" s="121">
        <v>26.675000000000001</v>
      </c>
      <c r="G12" s="122">
        <v>9.4550000000000018</v>
      </c>
      <c r="H12" s="204">
        <v>11.21</v>
      </c>
    </row>
    <row r="13" spans="1:8" ht="18.75" thickBot="1">
      <c r="B13" s="205" t="s">
        <v>114</v>
      </c>
      <c r="C13" s="125">
        <v>220</v>
      </c>
      <c r="D13" s="119">
        <v>7</v>
      </c>
      <c r="E13" s="120">
        <v>80237.857142857145</v>
      </c>
      <c r="F13" s="121">
        <v>26.214285714285715</v>
      </c>
      <c r="G13" s="122">
        <v>9.4599999999999991</v>
      </c>
      <c r="H13" s="204">
        <v>11.01</v>
      </c>
    </row>
    <row r="14" spans="1:8" ht="18.75" thickBot="1">
      <c r="B14" s="224" t="s">
        <v>116</v>
      </c>
      <c r="C14" s="126">
        <v>230</v>
      </c>
      <c r="D14" s="219">
        <v>38</v>
      </c>
      <c r="E14" s="220">
        <v>81550.68421052632</v>
      </c>
      <c r="F14" s="221">
        <v>28.133157894736847</v>
      </c>
      <c r="G14" s="222">
        <v>10.606486486486489</v>
      </c>
      <c r="H14" s="223">
        <v>15.06</v>
      </c>
    </row>
    <row r="15" spans="1:8" ht="18.75" thickBot="1">
      <c r="B15" s="224" t="s">
        <v>117</v>
      </c>
      <c r="C15" s="127">
        <v>230</v>
      </c>
      <c r="D15" s="219">
        <v>20</v>
      </c>
      <c r="E15" s="220">
        <v>80234.95</v>
      </c>
      <c r="F15" s="221">
        <v>25.93</v>
      </c>
      <c r="G15" s="222">
        <v>11.004999999999999</v>
      </c>
      <c r="H15" s="223">
        <v>13.09</v>
      </c>
    </row>
    <row r="16" spans="1:8" ht="18.75" thickBot="1">
      <c r="B16" s="224" t="s">
        <v>118</v>
      </c>
      <c r="C16" s="126">
        <v>230</v>
      </c>
      <c r="D16" s="219">
        <v>29</v>
      </c>
      <c r="E16" s="220">
        <v>81756.344827586203</v>
      </c>
      <c r="F16" s="221">
        <v>30.762068965517233</v>
      </c>
      <c r="G16" s="222">
        <v>10.498965517241379</v>
      </c>
      <c r="H16" s="223">
        <v>13.39</v>
      </c>
    </row>
    <row r="17" spans="2:8" ht="18.75" thickBot="1">
      <c r="B17" s="172" t="s">
        <v>119</v>
      </c>
      <c r="C17" s="215">
        <v>250</v>
      </c>
      <c r="D17" s="119">
        <v>4</v>
      </c>
      <c r="E17" s="120">
        <v>81900</v>
      </c>
      <c r="F17" s="121">
        <v>29.782499999999999</v>
      </c>
      <c r="G17" s="122">
        <v>9.5124999999999993</v>
      </c>
      <c r="H17" s="204">
        <v>10.28</v>
      </c>
    </row>
    <row r="18" spans="2:8" ht="18.75" thickBot="1">
      <c r="B18" s="172" t="s">
        <v>120</v>
      </c>
      <c r="C18" s="216">
        <v>240</v>
      </c>
      <c r="D18" s="119">
        <v>39</v>
      </c>
      <c r="E18" s="120">
        <v>82349.41025641025</v>
      </c>
      <c r="F18" s="121">
        <v>31.081025641025644</v>
      </c>
      <c r="G18" s="122">
        <v>11.097105263157893</v>
      </c>
      <c r="H18" s="204">
        <v>14.15</v>
      </c>
    </row>
    <row r="19" spans="2:8" ht="18.75" thickBot="1">
      <c r="B19" s="172" t="s">
        <v>121</v>
      </c>
      <c r="C19" s="216">
        <v>260</v>
      </c>
      <c r="D19" s="119">
        <v>39</v>
      </c>
      <c r="E19" s="120">
        <v>80875</v>
      </c>
      <c r="F19" s="121">
        <v>30.856410256410246</v>
      </c>
      <c r="G19" s="122">
        <v>10.71473684210526</v>
      </c>
      <c r="H19" s="204">
        <v>14.85</v>
      </c>
    </row>
    <row r="20" spans="2:8" ht="18.75" thickBot="1">
      <c r="B20" s="218" t="s">
        <v>122</v>
      </c>
      <c r="C20" s="126">
        <v>250</v>
      </c>
      <c r="D20" s="219">
        <v>13</v>
      </c>
      <c r="E20" s="220">
        <v>80318.076923076922</v>
      </c>
      <c r="F20" s="221">
        <v>29.053846153846159</v>
      </c>
      <c r="G20" s="222">
        <v>10.595384615384615</v>
      </c>
      <c r="H20" s="223">
        <v>12.4</v>
      </c>
    </row>
    <row r="21" spans="2:8" ht="18.75" thickBot="1">
      <c r="B21" s="218" t="s">
        <v>123</v>
      </c>
      <c r="C21" s="126">
        <v>270</v>
      </c>
      <c r="D21" s="219">
        <v>37</v>
      </c>
      <c r="E21" s="220">
        <v>81318.67567567568</v>
      </c>
      <c r="F21" s="221">
        <v>30.275675675675679</v>
      </c>
      <c r="G21" s="222">
        <v>11.462777777777781</v>
      </c>
      <c r="H21" s="223">
        <v>15</v>
      </c>
    </row>
    <row r="22" spans="2:8" ht="18.75" thickBot="1">
      <c r="B22" s="218" t="s">
        <v>124</v>
      </c>
      <c r="C22" s="228">
        <v>270</v>
      </c>
      <c r="D22" s="219">
        <v>35</v>
      </c>
      <c r="E22" s="220">
        <v>80851.228571428568</v>
      </c>
      <c r="F22" s="221">
        <v>29.758857142857142</v>
      </c>
      <c r="G22" s="222">
        <v>11.202058823529413</v>
      </c>
      <c r="H22" s="223">
        <v>15.09</v>
      </c>
    </row>
    <row r="23" spans="2:8" ht="18.75" thickBot="1">
      <c r="B23" s="172" t="s">
        <v>125</v>
      </c>
      <c r="C23" s="123">
        <v>280</v>
      </c>
      <c r="D23" s="119">
        <v>31</v>
      </c>
      <c r="E23" s="120">
        <v>81049.225806451606</v>
      </c>
      <c r="F23" s="121">
        <v>28.752580645161299</v>
      </c>
      <c r="G23" s="122">
        <v>10.432333333333334</v>
      </c>
      <c r="H23" s="204">
        <v>14.5</v>
      </c>
    </row>
    <row r="24" spans="2:8" ht="18.75" thickBot="1">
      <c r="B24" s="172" t="s">
        <v>126</v>
      </c>
      <c r="C24" s="123">
        <v>270</v>
      </c>
      <c r="D24" s="119">
        <v>18</v>
      </c>
      <c r="E24" s="120">
        <v>80431.555555555562</v>
      </c>
      <c r="F24" s="121">
        <v>28.403333333333336</v>
      </c>
      <c r="G24" s="122">
        <v>10.992777777777777</v>
      </c>
      <c r="H24" s="204">
        <v>14.64</v>
      </c>
    </row>
    <row r="25" spans="2:8" ht="18.75" thickBot="1">
      <c r="B25" s="172" t="s">
        <v>127</v>
      </c>
      <c r="C25" s="123">
        <v>290</v>
      </c>
      <c r="D25" s="119">
        <v>5</v>
      </c>
      <c r="E25" s="120">
        <v>80325.399999999994</v>
      </c>
      <c r="F25" s="121">
        <v>33.68</v>
      </c>
      <c r="G25" s="122">
        <v>11.4275</v>
      </c>
      <c r="H25" s="204">
        <v>13.75</v>
      </c>
    </row>
    <row r="26" spans="2:8" ht="18.75" thickBot="1">
      <c r="B26" s="224" t="s">
        <v>128</v>
      </c>
      <c r="C26" s="126">
        <v>270</v>
      </c>
      <c r="D26" s="219">
        <v>16</v>
      </c>
      <c r="E26" s="220">
        <v>81575.875</v>
      </c>
      <c r="F26" s="221">
        <v>29.198125000000001</v>
      </c>
      <c r="G26" s="222">
        <v>11.271999999999998</v>
      </c>
      <c r="H26" s="223">
        <v>17.27</v>
      </c>
    </row>
    <row r="27" spans="2:8" ht="18.75" thickBot="1">
      <c r="B27" s="225" t="s">
        <v>129</v>
      </c>
      <c r="C27" s="126">
        <v>270</v>
      </c>
      <c r="D27" s="219">
        <v>13</v>
      </c>
      <c r="E27" s="220">
        <v>82336.076923076922</v>
      </c>
      <c r="F27" s="221">
        <v>31.374615384615385</v>
      </c>
      <c r="G27" s="222">
        <v>11.194166666666668</v>
      </c>
      <c r="H27" s="223">
        <v>14.18</v>
      </c>
    </row>
    <row r="28" spans="2:8" ht="18.75" thickBot="1">
      <c r="B28" s="250" t="s">
        <v>130</v>
      </c>
      <c r="C28" s="244">
        <v>290</v>
      </c>
      <c r="D28" s="245">
        <v>10</v>
      </c>
      <c r="E28" s="246">
        <v>84276.2</v>
      </c>
      <c r="F28" s="247">
        <v>31.587</v>
      </c>
      <c r="G28" s="248">
        <v>11.397777777777778</v>
      </c>
      <c r="H28" s="249">
        <v>15.11</v>
      </c>
    </row>
    <row r="29" spans="2:8" ht="18">
      <c r="D29" s="128" t="s">
        <v>131</v>
      </c>
      <c r="E29" s="129">
        <f>AVERAGE(E11:E28)</f>
        <v>81412.195049591392</v>
      </c>
      <c r="F29" s="130">
        <f>AVERAGE(F11:F28)</f>
        <v>29.211748989303594</v>
      </c>
      <c r="G29" s="131">
        <f>AVERAGE(G11:G28)</f>
        <v>10.621642826735465</v>
      </c>
      <c r="H29" s="131">
        <f>AVERAGE(H11:H28)</f>
        <v>13.607777777777777</v>
      </c>
    </row>
  </sheetData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dimension ref="A8:M57"/>
  <sheetViews>
    <sheetView tabSelected="1" zoomScaleNormal="100" workbookViewId="0">
      <selection activeCell="R24" sqref="R24"/>
    </sheetView>
  </sheetViews>
  <sheetFormatPr defaultRowHeight="15"/>
  <cols>
    <col min="1" max="1" width="21" style="132" customWidth="1"/>
    <col min="2" max="2" width="13" style="132" customWidth="1"/>
    <col min="3" max="3" width="13.28515625" style="132" bestFit="1" customWidth="1"/>
    <col min="4" max="4" width="9.85546875" style="132" bestFit="1" customWidth="1"/>
    <col min="5" max="5" width="13" style="132" customWidth="1"/>
    <col min="6" max="6" width="10.140625" style="132" customWidth="1"/>
    <col min="7" max="8" width="14.85546875" style="132" bestFit="1" customWidth="1"/>
    <col min="9" max="16384" width="9.140625" style="132"/>
  </cols>
  <sheetData>
    <row r="8" spans="2:13" ht="15.75" thickBot="1"/>
    <row r="9" spans="2:13">
      <c r="B9" s="133"/>
      <c r="C9" s="134"/>
      <c r="D9" s="134"/>
      <c r="E9" s="134"/>
      <c r="F9" s="134"/>
      <c r="G9" s="134"/>
      <c r="H9" s="135"/>
    </row>
    <row r="10" spans="2:13">
      <c r="B10" s="136"/>
      <c r="C10" s="137"/>
      <c r="D10" s="137"/>
      <c r="E10" s="137"/>
      <c r="F10" s="137"/>
      <c r="G10" s="137"/>
      <c r="H10" s="138"/>
    </row>
    <row r="11" spans="2:13" ht="18">
      <c r="B11" s="136"/>
      <c r="C11" s="139"/>
      <c r="D11" s="137"/>
      <c r="E11" s="137"/>
      <c r="F11" s="137"/>
      <c r="G11" s="140"/>
      <c r="H11" s="141"/>
      <c r="L11" s="137"/>
      <c r="M11" s="137"/>
    </row>
    <row r="12" spans="2:13" ht="18">
      <c r="B12" s="136"/>
      <c r="C12" s="139"/>
      <c r="D12" s="137"/>
      <c r="E12" s="137"/>
      <c r="F12" s="137"/>
      <c r="G12" s="140"/>
      <c r="H12" s="141"/>
      <c r="L12" s="137"/>
      <c r="M12" s="137"/>
    </row>
    <row r="13" spans="2:13" ht="18">
      <c r="B13" s="136"/>
      <c r="C13" s="139"/>
      <c r="D13" s="137"/>
      <c r="E13" s="137"/>
      <c r="F13" s="137"/>
      <c r="G13" s="140"/>
      <c r="H13" s="141"/>
    </row>
    <row r="14" spans="2:13" ht="18">
      <c r="B14" s="136"/>
      <c r="C14" s="139"/>
      <c r="D14" s="137"/>
      <c r="E14" s="137"/>
      <c r="F14" s="137"/>
      <c r="G14" s="140"/>
      <c r="H14" s="141"/>
    </row>
    <row r="15" spans="2:13" ht="18">
      <c r="B15" s="136"/>
      <c r="C15" s="139"/>
      <c r="D15" s="137"/>
      <c r="E15" s="137"/>
      <c r="F15" s="137"/>
      <c r="G15" s="140"/>
      <c r="H15" s="141"/>
    </row>
    <row r="16" spans="2:13" ht="18">
      <c r="B16" s="136"/>
      <c r="C16" s="139"/>
      <c r="D16" s="137"/>
      <c r="E16" s="137"/>
      <c r="F16" s="137"/>
      <c r="G16" s="140"/>
      <c r="H16" s="141"/>
    </row>
    <row r="17" spans="1:8" ht="18">
      <c r="B17" s="136"/>
      <c r="C17" s="139"/>
      <c r="D17" s="137"/>
      <c r="E17" s="137"/>
      <c r="F17" s="137"/>
      <c r="G17" s="140"/>
      <c r="H17" s="141"/>
    </row>
    <row r="18" spans="1:8" ht="18">
      <c r="B18" s="136"/>
      <c r="C18" s="139"/>
      <c r="D18" s="137"/>
      <c r="E18" s="137"/>
      <c r="F18" s="137"/>
      <c r="G18" s="140"/>
      <c r="H18" s="141"/>
    </row>
    <row r="19" spans="1:8" ht="18">
      <c r="B19" s="136"/>
      <c r="C19" s="139"/>
      <c r="D19" s="137"/>
      <c r="E19" s="137"/>
      <c r="F19" s="137"/>
      <c r="G19" s="140"/>
      <c r="H19" s="141"/>
    </row>
    <row r="20" spans="1:8" ht="18">
      <c r="B20" s="136"/>
      <c r="C20" s="139"/>
      <c r="D20" s="137"/>
      <c r="E20" s="137"/>
      <c r="F20" s="137"/>
      <c r="G20" s="140"/>
      <c r="H20" s="141"/>
    </row>
    <row r="21" spans="1:8" ht="18.75" thickBot="1">
      <c r="B21" s="142"/>
      <c r="C21" s="143"/>
      <c r="D21" s="144"/>
      <c r="E21" s="144"/>
      <c r="F21" s="144"/>
      <c r="G21" s="145"/>
      <c r="H21" s="146"/>
    </row>
    <row r="22" spans="1:8" ht="18">
      <c r="D22" s="147"/>
      <c r="E22" s="148"/>
      <c r="F22" s="149"/>
      <c r="G22" s="150"/>
      <c r="H22" s="150"/>
    </row>
    <row r="32" spans="1:8">
      <c r="A32" s="151"/>
    </row>
    <row r="33" spans="1:11">
      <c r="A33" s="152"/>
    </row>
    <row r="36" spans="1:11" ht="20.25">
      <c r="A36" s="153" t="s">
        <v>175</v>
      </c>
      <c r="B36" s="154"/>
      <c r="C36" s="155"/>
      <c r="D36" s="156"/>
      <c r="E36" s="154"/>
      <c r="F36" s="154"/>
    </row>
    <row r="37" spans="1:11">
      <c r="A37" s="157"/>
      <c r="B37" s="154"/>
      <c r="C37" s="154"/>
      <c r="D37" s="154"/>
      <c r="E37" s="154"/>
      <c r="F37" s="154"/>
    </row>
    <row r="38" spans="1:11">
      <c r="A38" s="154"/>
      <c r="B38" s="154"/>
      <c r="C38" s="154"/>
      <c r="D38" s="154"/>
      <c r="E38" s="154"/>
      <c r="F38" s="154"/>
    </row>
    <row r="39" spans="1:11" s="159" customFormat="1" ht="31.5" customHeight="1" thickBot="1">
      <c r="A39" s="158" t="s">
        <v>15</v>
      </c>
      <c r="B39" s="158" t="s">
        <v>133</v>
      </c>
      <c r="C39" s="158" t="s">
        <v>134</v>
      </c>
      <c r="D39" s="158"/>
      <c r="E39" s="158" t="s">
        <v>134</v>
      </c>
      <c r="F39" s="158" t="s">
        <v>133</v>
      </c>
    </row>
    <row r="40" spans="1:11" ht="20.25">
      <c r="A40" s="240" t="s">
        <v>112</v>
      </c>
      <c r="B40" s="233"/>
      <c r="C40" s="233"/>
      <c r="D40" s="234"/>
      <c r="E40" s="162">
        <v>8.8629999999999995</v>
      </c>
      <c r="F40" s="235">
        <v>24.292999999999999</v>
      </c>
      <c r="H40" s="164"/>
      <c r="I40" s="165"/>
      <c r="J40" s="166"/>
      <c r="K40" s="167"/>
    </row>
    <row r="41" spans="1:11" ht="20.25">
      <c r="A41" s="172" t="s">
        <v>113</v>
      </c>
      <c r="B41" s="233"/>
      <c r="C41" s="233"/>
      <c r="D41" s="234"/>
      <c r="E41" s="162">
        <v>9.4550000000000018</v>
      </c>
      <c r="F41" s="235">
        <v>26.675000000000001</v>
      </c>
      <c r="H41" s="164"/>
      <c r="I41" s="165"/>
      <c r="J41" s="166"/>
      <c r="K41" s="167"/>
    </row>
    <row r="42" spans="1:11" ht="20.25">
      <c r="A42" s="205" t="s">
        <v>114</v>
      </c>
      <c r="B42" s="233"/>
      <c r="C42" s="233"/>
      <c r="D42" s="234"/>
      <c r="E42" s="162">
        <v>9.4599999999999991</v>
      </c>
      <c r="F42" s="235">
        <v>26.214285714285715</v>
      </c>
      <c r="H42" s="164"/>
      <c r="I42" s="165"/>
      <c r="J42" s="166"/>
      <c r="K42" s="167"/>
    </row>
    <row r="43" spans="1:11" ht="20.25">
      <c r="A43" s="205" t="s">
        <v>116</v>
      </c>
      <c r="B43" s="233"/>
      <c r="C43" s="233"/>
      <c r="D43" s="234"/>
      <c r="E43" s="162">
        <v>10.606486486486489</v>
      </c>
      <c r="F43" s="235">
        <v>28.133157894736847</v>
      </c>
      <c r="H43" s="164"/>
      <c r="I43" s="165"/>
      <c r="J43" s="166"/>
      <c r="K43" s="167"/>
    </row>
    <row r="44" spans="1:11" ht="20.25">
      <c r="A44" s="205" t="s">
        <v>117</v>
      </c>
      <c r="B44" s="233"/>
      <c r="C44" s="233"/>
      <c r="D44" s="234"/>
      <c r="E44" s="162">
        <v>11.004999999999999</v>
      </c>
      <c r="F44" s="235">
        <v>25.93</v>
      </c>
      <c r="H44" s="164"/>
      <c r="I44" s="165"/>
      <c r="J44" s="166"/>
      <c r="K44" s="167"/>
    </row>
    <row r="45" spans="1:11" ht="20.25">
      <c r="A45" s="205" t="s">
        <v>118</v>
      </c>
      <c r="B45" s="233"/>
      <c r="C45" s="233"/>
      <c r="D45" s="234"/>
      <c r="E45" s="162">
        <v>10.498965517241379</v>
      </c>
      <c r="F45" s="235">
        <v>30.762068965517233</v>
      </c>
      <c r="H45" s="164"/>
      <c r="I45" s="165"/>
      <c r="J45" s="166"/>
      <c r="K45" s="167"/>
    </row>
    <row r="46" spans="1:11" ht="20.25">
      <c r="A46" s="172" t="s">
        <v>119</v>
      </c>
      <c r="B46" s="233"/>
      <c r="C46" s="233"/>
      <c r="D46" s="234"/>
      <c r="E46" s="162">
        <v>9.5124999999999993</v>
      </c>
      <c r="F46" s="235">
        <v>29.782499999999999</v>
      </c>
      <c r="H46" s="164"/>
      <c r="I46" s="165"/>
      <c r="J46" s="166"/>
      <c r="K46" s="167"/>
    </row>
    <row r="47" spans="1:11" ht="20.25">
      <c r="A47" s="172" t="s">
        <v>120</v>
      </c>
      <c r="B47" s="233"/>
      <c r="C47" s="233"/>
      <c r="D47" s="234"/>
      <c r="E47" s="162">
        <v>11.097105263157893</v>
      </c>
      <c r="F47" s="235">
        <v>31.081025641025644</v>
      </c>
      <c r="H47" s="164"/>
      <c r="I47" s="165"/>
      <c r="J47" s="166"/>
      <c r="K47" s="167"/>
    </row>
    <row r="48" spans="1:11" ht="20.25">
      <c r="A48" s="172" t="s">
        <v>121</v>
      </c>
      <c r="B48" s="236"/>
      <c r="C48" s="236"/>
      <c r="D48" s="237"/>
      <c r="E48" s="162">
        <v>10.71473684210526</v>
      </c>
      <c r="F48" s="235">
        <v>30.856410256410246</v>
      </c>
    </row>
    <row r="49" spans="1:6" ht="20.25">
      <c r="A49" s="172" t="s">
        <v>122</v>
      </c>
      <c r="B49" s="238"/>
      <c r="C49" s="236"/>
      <c r="D49" s="237"/>
      <c r="E49" s="162">
        <v>10.595384615384615</v>
      </c>
      <c r="F49" s="235">
        <v>29.053846153846159</v>
      </c>
    </row>
    <row r="50" spans="1:6" ht="20.25">
      <c r="A50" s="172" t="s">
        <v>123</v>
      </c>
      <c r="B50" s="236"/>
      <c r="C50" s="236"/>
      <c r="D50" s="237"/>
      <c r="E50" s="162">
        <v>11.462777777777781</v>
      </c>
      <c r="F50" s="235">
        <v>30.275675675675679</v>
      </c>
    </row>
    <row r="51" spans="1:6" ht="20.25">
      <c r="A51" s="172" t="s">
        <v>124</v>
      </c>
      <c r="B51" s="239"/>
      <c r="C51" s="239"/>
      <c r="D51" s="237"/>
      <c r="E51" s="162">
        <v>11.202058823529413</v>
      </c>
      <c r="F51" s="235">
        <v>29.758857142857142</v>
      </c>
    </row>
    <row r="52" spans="1:6" ht="20.25">
      <c r="A52" s="172" t="s">
        <v>125</v>
      </c>
      <c r="B52" s="239"/>
      <c r="C52" s="239"/>
      <c r="D52" s="237"/>
      <c r="E52" s="162">
        <v>10.432333333333334</v>
      </c>
      <c r="F52" s="235">
        <v>28.752580645161299</v>
      </c>
    </row>
    <row r="53" spans="1:6" ht="18">
      <c r="A53" s="172" t="s">
        <v>126</v>
      </c>
      <c r="E53" s="231">
        <v>10.992777777777777</v>
      </c>
      <c r="F53" s="241">
        <v>28.403333333333336</v>
      </c>
    </row>
    <row r="54" spans="1:6" ht="18">
      <c r="A54" s="172" t="s">
        <v>127</v>
      </c>
      <c r="E54" s="231">
        <v>11.4275</v>
      </c>
      <c r="F54" s="241">
        <v>33.68</v>
      </c>
    </row>
    <row r="55" spans="1:6" ht="18">
      <c r="A55" s="205" t="s">
        <v>128</v>
      </c>
      <c r="E55" s="231">
        <v>11.271999999999998</v>
      </c>
      <c r="F55" s="241">
        <v>29.198125000000001</v>
      </c>
    </row>
    <row r="56" spans="1:6" ht="18">
      <c r="A56" s="206" t="s">
        <v>129</v>
      </c>
      <c r="E56" s="231">
        <v>11.194166666666668</v>
      </c>
      <c r="F56" s="241">
        <v>31.374615384615385</v>
      </c>
    </row>
    <row r="57" spans="1:6" ht="18.75" thickBot="1">
      <c r="A57" s="207" t="s">
        <v>130</v>
      </c>
      <c r="E57" s="231">
        <v>11.397777777777778</v>
      </c>
      <c r="F57" s="241">
        <v>31.587</v>
      </c>
    </row>
  </sheetData>
  <pageMargins left="0.70866141732283472" right="0.51181102362204722" top="0.82677165354330717" bottom="0.78740157480314965" header="0.51181102362204722" footer="0.51181102362204722"/>
  <pageSetup paperSize="9" scale="89" orientation="landscape" horizontalDpi="300" r:id="rId1"/>
  <headerFooter alignWithMargins="0">
    <oddHeader>&amp;L&amp;G&amp;CPage &amp;P</oddHeader>
    <oddFooter>&amp;L&amp;D&amp;T&amp;R&amp;F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64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65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79">
        <v>85334</v>
      </c>
      <c r="F15" s="80">
        <v>180</v>
      </c>
      <c r="G15" s="80">
        <v>7.5</v>
      </c>
      <c r="H15" s="81">
        <v>1610</v>
      </c>
      <c r="I15" s="82">
        <v>27</v>
      </c>
      <c r="J15" s="43">
        <f t="shared" ref="J15:J26" si="1">(H15*10/(F15*G15))</f>
        <v>11.925925925925926</v>
      </c>
      <c r="K15" s="44">
        <f t="shared" ref="K15:K26" si="2">ROUND(J15*(1-((I15-14)/86)),2)</f>
        <v>10.119999999999999</v>
      </c>
      <c r="L15" s="45">
        <f t="shared" ref="L15:L26" si="3">ROUND(J15*(1-((I15-15)/85)),2)</f>
        <v>10.24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79"/>
      <c r="F16" s="80"/>
      <c r="G16" s="80"/>
      <c r="H16" s="81"/>
      <c r="I16" s="8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79"/>
      <c r="F17" s="80"/>
      <c r="G17" s="80"/>
      <c r="H17" s="81"/>
      <c r="I17" s="8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79"/>
      <c r="F18" s="80"/>
      <c r="G18" s="80"/>
      <c r="H18" s="81"/>
      <c r="I18" s="8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79"/>
      <c r="F19" s="80"/>
      <c r="G19" s="80"/>
      <c r="H19" s="81"/>
      <c r="I19" s="8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79">
        <v>80000</v>
      </c>
      <c r="F20" s="80">
        <v>180</v>
      </c>
      <c r="G20" s="80">
        <v>7.5</v>
      </c>
      <c r="H20" s="81">
        <v>1430</v>
      </c>
      <c r="I20" s="82">
        <v>29.8</v>
      </c>
      <c r="J20" s="43">
        <f t="shared" si="1"/>
        <v>10.592592592592593</v>
      </c>
      <c r="K20" s="44">
        <f t="shared" si="2"/>
        <v>8.65</v>
      </c>
      <c r="L20" s="45">
        <f t="shared" si="3"/>
        <v>8.75</v>
      </c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79"/>
      <c r="F21" s="80"/>
      <c r="G21" s="80"/>
      <c r="H21" s="81"/>
      <c r="I21" s="8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79">
        <v>85334</v>
      </c>
      <c r="F22" s="80">
        <v>180</v>
      </c>
      <c r="G22" s="80">
        <v>7.5</v>
      </c>
      <c r="H22" s="81">
        <v>1775</v>
      </c>
      <c r="I22" s="82">
        <v>31.8</v>
      </c>
      <c r="J22" s="43">
        <f t="shared" si="1"/>
        <v>13.148148148148149</v>
      </c>
      <c r="K22" s="44">
        <f t="shared" si="2"/>
        <v>10.43</v>
      </c>
      <c r="L22" s="45">
        <f t="shared" si="3"/>
        <v>10.55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79">
        <v>82667</v>
      </c>
      <c r="F23" s="80">
        <v>180</v>
      </c>
      <c r="G23" s="80">
        <v>7.5</v>
      </c>
      <c r="H23" s="81">
        <v>1440</v>
      </c>
      <c r="I23" s="82">
        <v>31.4</v>
      </c>
      <c r="J23" s="43">
        <f t="shared" si="1"/>
        <v>10.666666666666666</v>
      </c>
      <c r="K23" s="44">
        <f t="shared" si="2"/>
        <v>8.51</v>
      </c>
      <c r="L23" s="45">
        <f t="shared" si="3"/>
        <v>8.61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79"/>
      <c r="F24" s="80"/>
      <c r="G24" s="80"/>
      <c r="H24" s="81"/>
      <c r="I24" s="8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79">
        <v>85334</v>
      </c>
      <c r="F25" s="80">
        <v>180</v>
      </c>
      <c r="G25" s="80">
        <v>7.5</v>
      </c>
      <c r="H25" s="81">
        <v>1600</v>
      </c>
      <c r="I25" s="82">
        <v>29.8</v>
      </c>
      <c r="J25" s="43">
        <f t="shared" si="1"/>
        <v>11.851851851851851</v>
      </c>
      <c r="K25" s="44">
        <f t="shared" si="2"/>
        <v>9.67</v>
      </c>
      <c r="L25" s="45">
        <f t="shared" si="3"/>
        <v>9.7899999999999991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79">
        <v>82667</v>
      </c>
      <c r="F26" s="80">
        <v>180</v>
      </c>
      <c r="G26" s="80">
        <v>7.5</v>
      </c>
      <c r="H26" s="81">
        <v>1610</v>
      </c>
      <c r="I26" s="82">
        <v>29.5</v>
      </c>
      <c r="J26" s="43">
        <f t="shared" si="1"/>
        <v>11.925925925925926</v>
      </c>
      <c r="K26" s="44">
        <f t="shared" si="2"/>
        <v>9.7799999999999994</v>
      </c>
      <c r="L26" s="45">
        <f t="shared" si="3"/>
        <v>9.89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72"/>
      <c r="F27" s="73"/>
      <c r="G27" s="73"/>
      <c r="H27" s="74"/>
      <c r="I27" s="75"/>
      <c r="J27" s="76"/>
      <c r="K27" s="77"/>
      <c r="L27" s="78"/>
      <c r="M27" s="11"/>
      <c r="N27" s="50">
        <f t="shared" si="0"/>
        <v>0</v>
      </c>
      <c r="O27" t="s">
        <v>66</v>
      </c>
    </row>
    <row r="28" spans="3:15" ht="15">
      <c r="C28" s="49">
        <v>18</v>
      </c>
      <c r="D28" s="38" t="s">
        <v>43</v>
      </c>
      <c r="E28" s="83"/>
      <c r="F28" s="80"/>
      <c r="G28" s="80"/>
      <c r="H28" s="81"/>
      <c r="I28" s="8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72"/>
      <c r="F29" s="73"/>
      <c r="G29" s="73"/>
      <c r="H29" s="74"/>
      <c r="I29" s="75"/>
      <c r="J29" s="76"/>
      <c r="K29" s="77"/>
      <c r="L29" s="78"/>
      <c r="M29" s="11"/>
      <c r="N29" s="50">
        <f t="shared" si="0"/>
        <v>0</v>
      </c>
      <c r="O29" t="s">
        <v>66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84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29.883333333333336</v>
      </c>
      <c r="J40" s="70">
        <f t="shared" ref="J40:L40" si="4">AVERAGE(J11:J39)</f>
        <v>11.685185185185185</v>
      </c>
      <c r="K40" s="70">
        <f t="shared" si="4"/>
        <v>9.5266666666666673</v>
      </c>
      <c r="L40" s="70">
        <f t="shared" si="4"/>
        <v>9.6383333333333336</v>
      </c>
    </row>
    <row r="42" spans="3:12">
      <c r="D42" t="s">
        <v>67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68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69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79">
        <v>80000</v>
      </c>
      <c r="F15" s="80">
        <v>203</v>
      </c>
      <c r="G15" s="80">
        <v>4.5</v>
      </c>
      <c r="H15" s="81">
        <v>1192</v>
      </c>
      <c r="I15" s="82">
        <v>27.1</v>
      </c>
      <c r="J15" s="43">
        <f t="shared" ref="J15:J33" si="1">(H15*10/(F15*G15))</f>
        <v>13.04871373836891</v>
      </c>
      <c r="K15" s="44">
        <f t="shared" ref="K15:K33" si="2">ROUND(J15*(1-((I15-14)/86)),2)</f>
        <v>11.06</v>
      </c>
      <c r="L15" s="45">
        <f t="shared" ref="L15:L33" si="3">ROUND(J15*(1-((I15-15)/85)),2)</f>
        <v>11.19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79">
        <v>80000</v>
      </c>
      <c r="F16" s="80">
        <v>203</v>
      </c>
      <c r="G16" s="80">
        <v>4.5</v>
      </c>
      <c r="H16" s="81">
        <v>1122</v>
      </c>
      <c r="I16" s="82">
        <v>26.4</v>
      </c>
      <c r="J16" s="43">
        <f t="shared" si="1"/>
        <v>12.282430213464696</v>
      </c>
      <c r="K16" s="44">
        <f t="shared" si="2"/>
        <v>10.51</v>
      </c>
      <c r="L16" s="45">
        <f t="shared" si="3"/>
        <v>10.64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79"/>
      <c r="F17" s="80"/>
      <c r="G17" s="80"/>
      <c r="H17" s="81"/>
      <c r="I17" s="8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79">
        <v>80000</v>
      </c>
      <c r="F18" s="80">
        <v>195</v>
      </c>
      <c r="G18" s="80">
        <v>4.5</v>
      </c>
      <c r="H18" s="81">
        <v>1180</v>
      </c>
      <c r="I18" s="82">
        <v>32.799999999999997</v>
      </c>
      <c r="J18" s="43">
        <f t="shared" si="1"/>
        <v>13.447293447293447</v>
      </c>
      <c r="K18" s="44">
        <f t="shared" si="2"/>
        <v>10.51</v>
      </c>
      <c r="L18" s="45">
        <f t="shared" si="3"/>
        <v>10.63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79"/>
      <c r="F19" s="80"/>
      <c r="G19" s="80"/>
      <c r="H19" s="81"/>
      <c r="I19" s="8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79"/>
      <c r="F20" s="80"/>
      <c r="G20" s="80"/>
      <c r="H20" s="81"/>
      <c r="I20" s="8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79"/>
      <c r="F21" s="80"/>
      <c r="G21" s="80"/>
      <c r="H21" s="81"/>
      <c r="I21" s="8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79">
        <v>80000</v>
      </c>
      <c r="F22" s="80">
        <v>203</v>
      </c>
      <c r="G22" s="80">
        <v>4.5</v>
      </c>
      <c r="H22" s="81">
        <v>1323</v>
      </c>
      <c r="I22" s="82">
        <v>29.9</v>
      </c>
      <c r="J22" s="43">
        <f t="shared" si="1"/>
        <v>14.482758620689655</v>
      </c>
      <c r="K22" s="44">
        <f t="shared" si="2"/>
        <v>11.81</v>
      </c>
      <c r="L22" s="45">
        <f t="shared" si="3"/>
        <v>11.94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79">
        <v>82667</v>
      </c>
      <c r="F23" s="80">
        <v>150</v>
      </c>
      <c r="G23" s="80">
        <v>4.5</v>
      </c>
      <c r="H23" s="81">
        <v>878</v>
      </c>
      <c r="I23" s="82">
        <v>27.5</v>
      </c>
      <c r="J23" s="43">
        <f t="shared" si="1"/>
        <v>13.007407407407408</v>
      </c>
      <c r="K23" s="44">
        <f t="shared" si="2"/>
        <v>10.97</v>
      </c>
      <c r="L23" s="45">
        <f t="shared" si="3"/>
        <v>11.09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79">
        <v>77333</v>
      </c>
      <c r="F24" s="80">
        <v>192</v>
      </c>
      <c r="G24" s="80">
        <v>4.5</v>
      </c>
      <c r="H24" s="81">
        <v>1087</v>
      </c>
      <c r="I24" s="82">
        <v>27.8</v>
      </c>
      <c r="J24" s="43">
        <f t="shared" si="1"/>
        <v>12.581018518518519</v>
      </c>
      <c r="K24" s="44">
        <f t="shared" si="2"/>
        <v>10.56</v>
      </c>
      <c r="L24" s="45">
        <f t="shared" si="3"/>
        <v>10.69</v>
      </c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79">
        <v>82667</v>
      </c>
      <c r="F25" s="80">
        <v>197</v>
      </c>
      <c r="G25" s="80">
        <v>4.5</v>
      </c>
      <c r="H25" s="81">
        <v>1256</v>
      </c>
      <c r="I25" s="82">
        <v>26.8</v>
      </c>
      <c r="J25" s="43">
        <f t="shared" si="1"/>
        <v>14.168076706147772</v>
      </c>
      <c r="K25" s="44">
        <f t="shared" si="2"/>
        <v>12.06</v>
      </c>
      <c r="L25" s="45">
        <f t="shared" si="3"/>
        <v>12.2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79">
        <v>82667</v>
      </c>
      <c r="F26" s="80">
        <v>203</v>
      </c>
      <c r="G26" s="80">
        <v>4.5</v>
      </c>
      <c r="H26" s="81">
        <v>1237</v>
      </c>
      <c r="I26" s="82">
        <v>27.3</v>
      </c>
      <c r="J26" s="43">
        <f t="shared" si="1"/>
        <v>13.541324575807334</v>
      </c>
      <c r="K26" s="44">
        <f t="shared" si="2"/>
        <v>11.45</v>
      </c>
      <c r="L26" s="45">
        <f t="shared" si="3"/>
        <v>11.58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79"/>
      <c r="F27" s="80"/>
      <c r="G27" s="80"/>
      <c r="H27" s="81"/>
      <c r="I27" s="8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83">
        <v>80000</v>
      </c>
      <c r="F28" s="80">
        <v>150</v>
      </c>
      <c r="G28" s="80">
        <v>4.5</v>
      </c>
      <c r="H28" s="81">
        <v>794</v>
      </c>
      <c r="I28" s="82">
        <v>29.4</v>
      </c>
      <c r="J28" s="43">
        <f t="shared" si="1"/>
        <v>11.762962962962963</v>
      </c>
      <c r="K28" s="44">
        <f t="shared" si="2"/>
        <v>9.66</v>
      </c>
      <c r="L28" s="45">
        <f t="shared" si="3"/>
        <v>9.77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79"/>
      <c r="F29" s="80"/>
      <c r="G29" s="80"/>
      <c r="H29" s="81"/>
      <c r="I29" s="8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79">
        <v>80000</v>
      </c>
      <c r="F30" s="80">
        <v>188</v>
      </c>
      <c r="G30" s="80">
        <v>4.5</v>
      </c>
      <c r="H30" s="81">
        <v>1046</v>
      </c>
      <c r="I30" s="82">
        <v>27</v>
      </c>
      <c r="J30" s="43">
        <f t="shared" si="1"/>
        <v>12.364066193853429</v>
      </c>
      <c r="K30" s="44">
        <f t="shared" si="2"/>
        <v>10.5</v>
      </c>
      <c r="L30" s="45">
        <f t="shared" si="3"/>
        <v>10.62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79"/>
      <c r="F31" s="80"/>
      <c r="G31" s="80"/>
      <c r="H31" s="81"/>
      <c r="I31" s="8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79"/>
      <c r="F32" s="80"/>
      <c r="G32" s="80"/>
      <c r="H32" s="81"/>
      <c r="I32" s="8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79">
        <v>80000</v>
      </c>
      <c r="F33" s="80">
        <v>202</v>
      </c>
      <c r="G33" s="80">
        <v>4.5</v>
      </c>
      <c r="H33" s="81">
        <v>1391</v>
      </c>
      <c r="I33" s="82">
        <v>30.7</v>
      </c>
      <c r="J33" s="43">
        <f t="shared" si="1"/>
        <v>15.302530253025303</v>
      </c>
      <c r="K33" s="44">
        <f t="shared" si="2"/>
        <v>12.33</v>
      </c>
      <c r="L33" s="45">
        <f t="shared" si="3"/>
        <v>12.48</v>
      </c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28.427272727272726</v>
      </c>
      <c r="J40" s="70">
        <f t="shared" ref="J40:L40" si="4">AVERAGE(J11:J39)</f>
        <v>13.271689330685405</v>
      </c>
      <c r="K40" s="70">
        <f t="shared" si="4"/>
        <v>11.038181818181819</v>
      </c>
      <c r="L40" s="70">
        <f t="shared" si="4"/>
        <v>11.166363636363636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70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71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86">
        <v>85334</v>
      </c>
      <c r="F11" s="87">
        <v>394</v>
      </c>
      <c r="G11" s="87">
        <v>3</v>
      </c>
      <c r="H11" s="88">
        <v>1348</v>
      </c>
      <c r="I11" s="89">
        <v>29.9</v>
      </c>
      <c r="J11" s="31">
        <f>(H11*10/(F11*G11))</f>
        <v>11.40439932318105</v>
      </c>
      <c r="K11" s="32">
        <f>ROUND(J11*(1-((I11-14)/86)),2)</f>
        <v>9.3000000000000007</v>
      </c>
      <c r="L11" s="33">
        <f>ROUND(J11*(1-((I11-15)/85)),2)</f>
        <v>9.41</v>
      </c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79"/>
      <c r="F12" s="80"/>
      <c r="G12" s="80"/>
      <c r="H12" s="81"/>
      <c r="I12" s="8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79"/>
      <c r="F13" s="80"/>
      <c r="G13" s="80"/>
      <c r="H13" s="81"/>
      <c r="I13" s="8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79"/>
      <c r="F14" s="80"/>
      <c r="G14" s="80"/>
      <c r="H14" s="81"/>
      <c r="I14" s="8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90">
        <v>82667</v>
      </c>
      <c r="F15" s="80">
        <v>420</v>
      </c>
      <c r="G15" s="91">
        <v>3</v>
      </c>
      <c r="H15" s="81">
        <v>1660</v>
      </c>
      <c r="I15" s="82">
        <v>32.9</v>
      </c>
      <c r="J15" s="43">
        <f t="shared" ref="J15:J38" si="1">(H15*10/(F15*G15))</f>
        <v>13.174603174603174</v>
      </c>
      <c r="K15" s="44">
        <f t="shared" ref="K15:K38" si="2">ROUND(J15*(1-((I15-14)/86)),2)</f>
        <v>10.28</v>
      </c>
      <c r="L15" s="45">
        <f t="shared" ref="L15:L38" si="3">ROUND(J15*(1-((I15-15)/85)),2)</f>
        <v>10.4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92">
        <v>82667</v>
      </c>
      <c r="F16" s="93">
        <v>394</v>
      </c>
      <c r="G16" s="94">
        <v>3</v>
      </c>
      <c r="H16" s="95">
        <v>1612</v>
      </c>
      <c r="I16" s="96">
        <v>27.1</v>
      </c>
      <c r="J16" s="43">
        <f t="shared" si="1"/>
        <v>13.637901861252114</v>
      </c>
      <c r="K16" s="44">
        <f t="shared" si="2"/>
        <v>11.56</v>
      </c>
      <c r="L16" s="45">
        <f t="shared" si="3"/>
        <v>11.7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90"/>
      <c r="F17" s="80"/>
      <c r="G17" s="91"/>
      <c r="H17" s="81"/>
      <c r="I17" s="8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92">
        <v>85334</v>
      </c>
      <c r="F18" s="93">
        <v>394</v>
      </c>
      <c r="G18" s="94">
        <v>3</v>
      </c>
      <c r="H18" s="95">
        <v>1480</v>
      </c>
      <c r="I18" s="96">
        <v>32.700000000000003</v>
      </c>
      <c r="J18" s="43">
        <f t="shared" si="1"/>
        <v>12.521150592216582</v>
      </c>
      <c r="K18" s="44">
        <f t="shared" si="2"/>
        <v>9.8000000000000007</v>
      </c>
      <c r="L18" s="45">
        <f t="shared" si="3"/>
        <v>9.91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90"/>
      <c r="F19" s="80"/>
      <c r="G19" s="91"/>
      <c r="H19" s="81"/>
      <c r="I19" s="8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90"/>
      <c r="F20" s="80"/>
      <c r="G20" s="91"/>
      <c r="H20" s="81"/>
      <c r="I20" s="8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90"/>
      <c r="F21" s="80"/>
      <c r="G21" s="91"/>
      <c r="H21" s="81"/>
      <c r="I21" s="8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90">
        <v>82667</v>
      </c>
      <c r="F22" s="80">
        <v>406</v>
      </c>
      <c r="G22" s="91">
        <v>3</v>
      </c>
      <c r="H22" s="81">
        <v>1640</v>
      </c>
      <c r="I22" s="82">
        <v>33.4</v>
      </c>
      <c r="J22" s="43">
        <f t="shared" si="1"/>
        <v>13.464696223316913</v>
      </c>
      <c r="K22" s="44">
        <f t="shared" si="2"/>
        <v>10.43</v>
      </c>
      <c r="L22" s="45">
        <f t="shared" si="3"/>
        <v>10.55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90">
        <v>85334</v>
      </c>
      <c r="F23" s="80">
        <v>423</v>
      </c>
      <c r="G23" s="91">
        <v>3</v>
      </c>
      <c r="H23" s="81">
        <v>1830</v>
      </c>
      <c r="I23" s="82">
        <v>33.200000000000003</v>
      </c>
      <c r="J23" s="43">
        <f t="shared" si="1"/>
        <v>14.42080378250591</v>
      </c>
      <c r="K23" s="44">
        <f t="shared" si="2"/>
        <v>11.2</v>
      </c>
      <c r="L23" s="45">
        <f t="shared" si="3"/>
        <v>11.33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92">
        <v>85334</v>
      </c>
      <c r="F24" s="93">
        <v>394</v>
      </c>
      <c r="G24" s="94">
        <v>3</v>
      </c>
      <c r="H24" s="95">
        <v>1596</v>
      </c>
      <c r="I24" s="96">
        <v>30.3</v>
      </c>
      <c r="J24" s="43">
        <f t="shared" si="1"/>
        <v>13.50253807106599</v>
      </c>
      <c r="K24" s="44">
        <f t="shared" si="2"/>
        <v>10.94</v>
      </c>
      <c r="L24" s="45">
        <f t="shared" si="3"/>
        <v>11.07</v>
      </c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90">
        <v>82667</v>
      </c>
      <c r="F25" s="80">
        <v>424</v>
      </c>
      <c r="G25" s="91">
        <v>3</v>
      </c>
      <c r="H25" s="81">
        <v>2060</v>
      </c>
      <c r="I25" s="82">
        <v>31.4</v>
      </c>
      <c r="J25" s="43">
        <f t="shared" si="1"/>
        <v>16.19496855345912</v>
      </c>
      <c r="K25" s="44">
        <f t="shared" si="2"/>
        <v>12.92</v>
      </c>
      <c r="L25" s="45">
        <f t="shared" si="3"/>
        <v>13.07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90">
        <v>85334</v>
      </c>
      <c r="F26" s="80">
        <v>425</v>
      </c>
      <c r="G26" s="91">
        <v>3</v>
      </c>
      <c r="H26" s="81">
        <v>1876</v>
      </c>
      <c r="I26" s="82">
        <v>31.1</v>
      </c>
      <c r="J26" s="43">
        <f t="shared" si="1"/>
        <v>14.713725490196078</v>
      </c>
      <c r="K26" s="44">
        <f t="shared" si="2"/>
        <v>11.79</v>
      </c>
      <c r="L26" s="45">
        <f t="shared" si="3"/>
        <v>11.93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90"/>
      <c r="F27" s="80"/>
      <c r="G27" s="91"/>
      <c r="H27" s="81"/>
      <c r="I27" s="8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97">
        <v>88000</v>
      </c>
      <c r="F28" s="80">
        <v>426</v>
      </c>
      <c r="G28" s="91">
        <v>3</v>
      </c>
      <c r="H28" s="81">
        <v>1692</v>
      </c>
      <c r="I28" s="82">
        <v>30.8</v>
      </c>
      <c r="J28" s="43">
        <f t="shared" si="1"/>
        <v>13.23943661971831</v>
      </c>
      <c r="K28" s="44">
        <f t="shared" si="2"/>
        <v>10.65</v>
      </c>
      <c r="L28" s="45">
        <f t="shared" si="3"/>
        <v>10.78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90"/>
      <c r="F29" s="80"/>
      <c r="G29" s="91"/>
      <c r="H29" s="81"/>
      <c r="I29" s="8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90">
        <v>88000</v>
      </c>
      <c r="F30" s="80">
        <v>427</v>
      </c>
      <c r="G30" s="91">
        <v>3</v>
      </c>
      <c r="H30" s="81">
        <v>1836</v>
      </c>
      <c r="I30" s="82">
        <v>30.7</v>
      </c>
      <c r="J30" s="43">
        <f t="shared" si="1"/>
        <v>14.332552693208431</v>
      </c>
      <c r="K30" s="44">
        <f t="shared" si="2"/>
        <v>11.55</v>
      </c>
      <c r="L30" s="45">
        <f t="shared" si="3"/>
        <v>11.69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90"/>
      <c r="F31" s="80"/>
      <c r="G31" s="91"/>
      <c r="H31" s="81"/>
      <c r="I31" s="8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92">
        <v>85334</v>
      </c>
      <c r="F32" s="93">
        <v>394</v>
      </c>
      <c r="G32" s="94">
        <v>3</v>
      </c>
      <c r="H32" s="95">
        <v>1724</v>
      </c>
      <c r="I32" s="96">
        <v>26.9</v>
      </c>
      <c r="J32" s="43">
        <f t="shared" si="1"/>
        <v>14.585448392554991</v>
      </c>
      <c r="K32" s="44">
        <f t="shared" si="2"/>
        <v>12.4</v>
      </c>
      <c r="L32" s="45">
        <f t="shared" si="3"/>
        <v>12.54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92">
        <v>82667</v>
      </c>
      <c r="F33" s="93">
        <v>394</v>
      </c>
      <c r="G33" s="94">
        <v>3</v>
      </c>
      <c r="H33" s="95">
        <v>1820</v>
      </c>
      <c r="I33" s="96">
        <v>32.4</v>
      </c>
      <c r="J33" s="43">
        <f t="shared" si="1"/>
        <v>15.397631133671743</v>
      </c>
      <c r="K33" s="44">
        <f t="shared" si="2"/>
        <v>12.1</v>
      </c>
      <c r="L33" s="45">
        <f t="shared" si="3"/>
        <v>12.25</v>
      </c>
    </row>
    <row r="34" spans="3:12" ht="15">
      <c r="C34" s="51">
        <v>24</v>
      </c>
      <c r="D34" s="52" t="s">
        <v>50</v>
      </c>
      <c r="E34" s="98"/>
      <c r="F34" s="80"/>
      <c r="G34" s="99"/>
      <c r="H34" s="81"/>
      <c r="I34" s="100"/>
      <c r="J34" s="43"/>
      <c r="K34" s="44"/>
      <c r="L34" s="45"/>
    </row>
    <row r="35" spans="3:12" ht="15">
      <c r="C35" s="51">
        <v>25</v>
      </c>
      <c r="D35" s="53" t="s">
        <v>51</v>
      </c>
      <c r="E35" s="92">
        <v>85334</v>
      </c>
      <c r="F35" s="93">
        <v>394</v>
      </c>
      <c r="G35" s="94">
        <v>3</v>
      </c>
      <c r="H35" s="95">
        <v>1794</v>
      </c>
      <c r="I35" s="96">
        <v>31.7</v>
      </c>
      <c r="J35" s="43">
        <f t="shared" si="1"/>
        <v>15.17766497461929</v>
      </c>
      <c r="K35" s="44">
        <f t="shared" si="2"/>
        <v>12.05</v>
      </c>
      <c r="L35" s="45">
        <f t="shared" si="3"/>
        <v>12.2</v>
      </c>
    </row>
    <row r="36" spans="3:12" ht="15">
      <c r="C36" s="51">
        <v>26</v>
      </c>
      <c r="D36" s="55" t="s">
        <v>52</v>
      </c>
      <c r="E36" s="92">
        <v>85334</v>
      </c>
      <c r="F36" s="93">
        <v>394</v>
      </c>
      <c r="G36" s="94">
        <v>3</v>
      </c>
      <c r="H36" s="95">
        <v>1840</v>
      </c>
      <c r="I36" s="96">
        <v>31.3</v>
      </c>
      <c r="J36" s="43">
        <f t="shared" si="1"/>
        <v>15.566835871404399</v>
      </c>
      <c r="K36" s="44">
        <f t="shared" si="2"/>
        <v>12.44</v>
      </c>
      <c r="L36" s="45">
        <f t="shared" si="3"/>
        <v>12.58</v>
      </c>
    </row>
    <row r="37" spans="3:12" ht="15">
      <c r="C37" s="51">
        <v>27</v>
      </c>
      <c r="D37" s="53" t="s">
        <v>53</v>
      </c>
      <c r="E37" s="92">
        <v>88000</v>
      </c>
      <c r="F37" s="93">
        <v>394</v>
      </c>
      <c r="G37" s="94">
        <v>3</v>
      </c>
      <c r="H37" s="95">
        <v>1932</v>
      </c>
      <c r="I37" s="96">
        <v>33.1</v>
      </c>
      <c r="J37" s="43">
        <f t="shared" si="1"/>
        <v>16.345177664974621</v>
      </c>
      <c r="K37" s="44">
        <f t="shared" si="2"/>
        <v>12.72</v>
      </c>
      <c r="L37" s="45">
        <f t="shared" si="3"/>
        <v>12.86</v>
      </c>
    </row>
    <row r="38" spans="3:12" ht="15">
      <c r="C38" s="51">
        <v>28</v>
      </c>
      <c r="D38" s="55" t="s">
        <v>54</v>
      </c>
      <c r="E38" s="101">
        <v>85334</v>
      </c>
      <c r="F38" s="102">
        <v>394</v>
      </c>
      <c r="G38" s="103">
        <v>3</v>
      </c>
      <c r="H38" s="95">
        <v>1798</v>
      </c>
      <c r="I38" s="96">
        <v>35.4</v>
      </c>
      <c r="J38" s="43">
        <f t="shared" si="1"/>
        <v>15.21150592216582</v>
      </c>
      <c r="K38" s="44">
        <f t="shared" si="2"/>
        <v>11.43</v>
      </c>
      <c r="L38" s="45">
        <f t="shared" si="3"/>
        <v>11.56</v>
      </c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31.429411764705879</v>
      </c>
      <c r="J40" s="70">
        <f t="shared" ref="J40:L40" si="4">AVERAGE(J11:J39)</f>
        <v>14.287708255536151</v>
      </c>
      <c r="K40" s="70">
        <f t="shared" si="4"/>
        <v>11.385882352941177</v>
      </c>
      <c r="L40" s="70">
        <f t="shared" si="4"/>
        <v>11.519411764705881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2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72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79">
        <v>85334</v>
      </c>
      <c r="F15" s="80">
        <v>195</v>
      </c>
      <c r="G15" s="80">
        <v>3</v>
      </c>
      <c r="H15" s="81">
        <v>736</v>
      </c>
      <c r="I15" s="82">
        <v>27.4</v>
      </c>
      <c r="J15" s="43">
        <f t="shared" ref="J15:J33" si="1">(H15*10/(F15*G15))</f>
        <v>12.581196581196581</v>
      </c>
      <c r="K15" s="44">
        <f t="shared" ref="K15:K33" si="2">ROUND(J15*(1-((I15-14)/86)),2)</f>
        <v>10.62</v>
      </c>
      <c r="L15" s="45">
        <f t="shared" ref="L15:L33" si="3">ROUND(J15*(1-((I15-15)/85)),2)</f>
        <v>10.75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79">
        <v>85334</v>
      </c>
      <c r="F16" s="80">
        <v>195</v>
      </c>
      <c r="G16" s="80">
        <v>3</v>
      </c>
      <c r="H16" s="81">
        <v>688</v>
      </c>
      <c r="I16" s="82">
        <v>25.1</v>
      </c>
      <c r="J16" s="43">
        <f t="shared" si="1"/>
        <v>11.760683760683762</v>
      </c>
      <c r="K16" s="44">
        <f t="shared" si="2"/>
        <v>10.24</v>
      </c>
      <c r="L16" s="45">
        <f t="shared" si="3"/>
        <v>10.36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79"/>
      <c r="F17" s="80"/>
      <c r="G17" s="80"/>
      <c r="H17" s="81"/>
      <c r="I17" s="8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79">
        <v>85334</v>
      </c>
      <c r="F18" s="80">
        <v>195</v>
      </c>
      <c r="G18" s="80">
        <v>3</v>
      </c>
      <c r="H18" s="81">
        <v>684</v>
      </c>
      <c r="I18" s="82">
        <v>31.4</v>
      </c>
      <c r="J18" s="43">
        <f t="shared" si="1"/>
        <v>11.692307692307692</v>
      </c>
      <c r="K18" s="44">
        <f t="shared" si="2"/>
        <v>9.33</v>
      </c>
      <c r="L18" s="45">
        <f t="shared" si="3"/>
        <v>9.44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79"/>
      <c r="F19" s="80"/>
      <c r="G19" s="80"/>
      <c r="H19" s="81"/>
      <c r="I19" s="8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79"/>
      <c r="F20" s="80"/>
      <c r="G20" s="80"/>
      <c r="H20" s="81"/>
      <c r="I20" s="8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79"/>
      <c r="F21" s="80"/>
      <c r="G21" s="80"/>
      <c r="H21" s="81"/>
      <c r="I21" s="8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79">
        <v>82667</v>
      </c>
      <c r="F22" s="80">
        <v>195</v>
      </c>
      <c r="G22" s="80">
        <v>3</v>
      </c>
      <c r="H22" s="81">
        <v>690</v>
      </c>
      <c r="I22" s="82">
        <v>29.3</v>
      </c>
      <c r="J22" s="43">
        <f t="shared" si="1"/>
        <v>11.794871794871796</v>
      </c>
      <c r="K22" s="44">
        <f t="shared" si="2"/>
        <v>9.6999999999999993</v>
      </c>
      <c r="L22" s="45">
        <f t="shared" si="3"/>
        <v>9.81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79">
        <v>85334</v>
      </c>
      <c r="F23" s="80">
        <v>195</v>
      </c>
      <c r="G23" s="80">
        <v>3</v>
      </c>
      <c r="H23" s="81">
        <v>701</v>
      </c>
      <c r="I23" s="82">
        <v>30.9</v>
      </c>
      <c r="J23" s="43">
        <f t="shared" si="1"/>
        <v>11.982905982905983</v>
      </c>
      <c r="K23" s="44">
        <f t="shared" si="2"/>
        <v>9.6300000000000008</v>
      </c>
      <c r="L23" s="45">
        <f t="shared" si="3"/>
        <v>9.74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79">
        <v>82667</v>
      </c>
      <c r="F24" s="80">
        <v>195</v>
      </c>
      <c r="G24" s="80">
        <v>3</v>
      </c>
      <c r="H24" s="81">
        <v>659</v>
      </c>
      <c r="I24" s="82">
        <v>26.3</v>
      </c>
      <c r="J24" s="43">
        <f t="shared" si="1"/>
        <v>11.264957264957266</v>
      </c>
      <c r="K24" s="44">
        <f t="shared" si="2"/>
        <v>9.65</v>
      </c>
      <c r="L24" s="45">
        <f t="shared" si="3"/>
        <v>9.77</v>
      </c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79">
        <v>82667</v>
      </c>
      <c r="F25" s="80">
        <v>195</v>
      </c>
      <c r="G25" s="80">
        <v>3</v>
      </c>
      <c r="H25" s="81">
        <v>804</v>
      </c>
      <c r="I25" s="82">
        <v>29.7</v>
      </c>
      <c r="J25" s="43">
        <f t="shared" si="1"/>
        <v>13.743589743589743</v>
      </c>
      <c r="K25" s="44">
        <f t="shared" si="2"/>
        <v>11.23</v>
      </c>
      <c r="L25" s="45">
        <f t="shared" si="3"/>
        <v>11.37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79">
        <v>80000</v>
      </c>
      <c r="F26" s="80">
        <v>195</v>
      </c>
      <c r="G26" s="80">
        <v>3</v>
      </c>
      <c r="H26" s="81">
        <v>800</v>
      </c>
      <c r="I26" s="82">
        <v>27.1</v>
      </c>
      <c r="J26" s="43">
        <f t="shared" si="1"/>
        <v>13.675213675213675</v>
      </c>
      <c r="K26" s="44">
        <f t="shared" si="2"/>
        <v>11.59</v>
      </c>
      <c r="L26" s="45">
        <f t="shared" si="3"/>
        <v>11.73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79"/>
      <c r="F27" s="80"/>
      <c r="G27" s="80"/>
      <c r="H27" s="81"/>
      <c r="I27" s="8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83">
        <v>82667</v>
      </c>
      <c r="F28" s="80">
        <v>195</v>
      </c>
      <c r="G28" s="80">
        <v>3</v>
      </c>
      <c r="H28" s="81">
        <v>700</v>
      </c>
      <c r="I28" s="82">
        <v>27.6</v>
      </c>
      <c r="J28" s="43">
        <f t="shared" si="1"/>
        <v>11.965811965811966</v>
      </c>
      <c r="K28" s="44">
        <f t="shared" si="2"/>
        <v>10.07</v>
      </c>
      <c r="L28" s="45">
        <f t="shared" si="3"/>
        <v>10.19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79"/>
      <c r="F29" s="80"/>
      <c r="G29" s="80"/>
      <c r="H29" s="81"/>
      <c r="I29" s="8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79">
        <v>82667</v>
      </c>
      <c r="F30" s="80">
        <v>195</v>
      </c>
      <c r="G30" s="80">
        <v>3</v>
      </c>
      <c r="H30" s="81">
        <v>758</v>
      </c>
      <c r="I30" s="82">
        <v>27.1</v>
      </c>
      <c r="J30" s="43">
        <f t="shared" si="1"/>
        <v>12.957264957264957</v>
      </c>
      <c r="K30" s="44">
        <f t="shared" si="2"/>
        <v>10.98</v>
      </c>
      <c r="L30" s="45">
        <f t="shared" si="3"/>
        <v>11.11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79"/>
      <c r="F31" s="80"/>
      <c r="G31" s="80"/>
      <c r="H31" s="81"/>
      <c r="I31" s="8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79"/>
      <c r="F32" s="80"/>
      <c r="G32" s="80"/>
      <c r="H32" s="81"/>
      <c r="I32" s="8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79">
        <v>85334</v>
      </c>
      <c r="F33" s="80">
        <v>195</v>
      </c>
      <c r="G33" s="80">
        <v>3</v>
      </c>
      <c r="H33" s="81">
        <v>797</v>
      </c>
      <c r="I33" s="82">
        <v>29.9</v>
      </c>
      <c r="J33" s="43">
        <f t="shared" si="1"/>
        <v>13.623931623931623</v>
      </c>
      <c r="K33" s="44">
        <f t="shared" si="2"/>
        <v>11.11</v>
      </c>
      <c r="L33" s="45">
        <f t="shared" si="3"/>
        <v>11.24</v>
      </c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28.34545454545454</v>
      </c>
      <c r="J40" s="70">
        <f t="shared" ref="J40:L40" si="4">AVERAGE(J11:J39)</f>
        <v>12.458430458430456</v>
      </c>
      <c r="K40" s="70">
        <f t="shared" si="4"/>
        <v>10.377272727272727</v>
      </c>
      <c r="L40" s="70">
        <f t="shared" si="4"/>
        <v>10.500909090909092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T12" sqref="T12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73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74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79">
        <v>74667</v>
      </c>
      <c r="F15" s="80">
        <v>405</v>
      </c>
      <c r="G15" s="80">
        <v>4.5</v>
      </c>
      <c r="H15" s="81">
        <v>1872</v>
      </c>
      <c r="I15" s="82">
        <v>24.7</v>
      </c>
      <c r="J15" s="43">
        <f t="shared" ref="J15:J32" si="1">(H15*10/(F15*G15))</f>
        <v>10.271604938271604</v>
      </c>
      <c r="K15" s="44">
        <f t="shared" ref="K15:K32" si="2">ROUND(J15*(1-((I15-14)/86)),2)</f>
        <v>8.99</v>
      </c>
      <c r="L15" s="45">
        <f t="shared" ref="L15:L32" si="3">ROUND(J15*(1-((I15-15)/85)),2)</f>
        <v>9.1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79">
        <v>74667</v>
      </c>
      <c r="F16" s="80">
        <v>405</v>
      </c>
      <c r="G16" s="80">
        <v>4.5</v>
      </c>
      <c r="H16" s="81">
        <v>2046</v>
      </c>
      <c r="I16" s="82">
        <v>24</v>
      </c>
      <c r="J16" s="43">
        <f t="shared" si="1"/>
        <v>11.22633744855967</v>
      </c>
      <c r="K16" s="44">
        <f t="shared" si="2"/>
        <v>9.92</v>
      </c>
      <c r="L16" s="45">
        <f t="shared" si="3"/>
        <v>10.039999999999999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79"/>
      <c r="F17" s="80"/>
      <c r="G17" s="80"/>
      <c r="H17" s="81"/>
      <c r="I17" s="8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79">
        <v>74667</v>
      </c>
      <c r="F18" s="80">
        <v>405</v>
      </c>
      <c r="G18" s="80">
        <v>4.5</v>
      </c>
      <c r="H18" s="81">
        <v>1985</v>
      </c>
      <c r="I18" s="82">
        <v>25.8</v>
      </c>
      <c r="J18" s="43">
        <f t="shared" si="1"/>
        <v>10.891632373113854</v>
      </c>
      <c r="K18" s="44">
        <f t="shared" si="2"/>
        <v>9.4</v>
      </c>
      <c r="L18" s="45">
        <f t="shared" si="3"/>
        <v>9.51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79"/>
      <c r="F19" s="80"/>
      <c r="G19" s="80"/>
      <c r="H19" s="81"/>
      <c r="I19" s="8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79"/>
      <c r="F20" s="80"/>
      <c r="G20" s="80"/>
      <c r="H20" s="81"/>
      <c r="I20" s="8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79"/>
      <c r="F21" s="80"/>
      <c r="G21" s="80"/>
      <c r="H21" s="81"/>
      <c r="I21" s="8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79">
        <v>77333</v>
      </c>
      <c r="F22" s="80">
        <v>405</v>
      </c>
      <c r="G22" s="80">
        <v>4.5</v>
      </c>
      <c r="H22" s="81">
        <v>2180</v>
      </c>
      <c r="I22" s="82">
        <v>26.5</v>
      </c>
      <c r="J22" s="43">
        <f t="shared" si="1"/>
        <v>11.96159122085048</v>
      </c>
      <c r="K22" s="44">
        <f t="shared" si="2"/>
        <v>10.220000000000001</v>
      </c>
      <c r="L22" s="45">
        <f t="shared" si="3"/>
        <v>10.34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79">
        <v>74667</v>
      </c>
      <c r="F23" s="80">
        <v>405</v>
      </c>
      <c r="G23" s="80">
        <v>4.5</v>
      </c>
      <c r="H23" s="81">
        <v>2030</v>
      </c>
      <c r="I23" s="82">
        <v>25.8</v>
      </c>
      <c r="J23" s="43">
        <f t="shared" si="1"/>
        <v>11.138545953360769</v>
      </c>
      <c r="K23" s="44">
        <f t="shared" si="2"/>
        <v>9.61</v>
      </c>
      <c r="L23" s="45">
        <f t="shared" si="3"/>
        <v>9.7200000000000006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79">
        <v>74667</v>
      </c>
      <c r="F24" s="80">
        <v>405</v>
      </c>
      <c r="G24" s="80">
        <v>4.5</v>
      </c>
      <c r="H24" s="81">
        <v>1610</v>
      </c>
      <c r="I24" s="82">
        <v>24.3</v>
      </c>
      <c r="J24" s="43">
        <f t="shared" si="1"/>
        <v>8.8340192043895751</v>
      </c>
      <c r="K24" s="44">
        <f t="shared" si="2"/>
        <v>7.78</v>
      </c>
      <c r="L24" s="45">
        <f t="shared" si="3"/>
        <v>7.87</v>
      </c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79">
        <v>77333</v>
      </c>
      <c r="F25" s="80">
        <v>405</v>
      </c>
      <c r="G25" s="80">
        <v>4.5</v>
      </c>
      <c r="H25" s="81">
        <v>2044</v>
      </c>
      <c r="I25" s="82">
        <v>24.2</v>
      </c>
      <c r="J25" s="43">
        <f t="shared" si="1"/>
        <v>11.215363511659808</v>
      </c>
      <c r="K25" s="44">
        <f t="shared" si="2"/>
        <v>9.89</v>
      </c>
      <c r="L25" s="45">
        <f t="shared" si="3"/>
        <v>10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79">
        <v>74667</v>
      </c>
      <c r="F26" s="80">
        <v>405</v>
      </c>
      <c r="G26" s="80">
        <v>4.5</v>
      </c>
      <c r="H26" s="81">
        <v>2049</v>
      </c>
      <c r="I26" s="82">
        <v>25.3</v>
      </c>
      <c r="J26" s="43">
        <f t="shared" si="1"/>
        <v>11.242798353909466</v>
      </c>
      <c r="K26" s="44">
        <f t="shared" si="2"/>
        <v>9.77</v>
      </c>
      <c r="L26" s="45">
        <f t="shared" si="3"/>
        <v>9.8800000000000008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79"/>
      <c r="F27" s="80"/>
      <c r="G27" s="80"/>
      <c r="H27" s="81"/>
      <c r="I27" s="8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83">
        <v>74667</v>
      </c>
      <c r="F28" s="80">
        <v>405</v>
      </c>
      <c r="G28" s="80">
        <v>4.5</v>
      </c>
      <c r="H28" s="81">
        <v>1925</v>
      </c>
      <c r="I28" s="82">
        <v>26.4</v>
      </c>
      <c r="J28" s="43">
        <f t="shared" si="1"/>
        <v>10.562414266117969</v>
      </c>
      <c r="K28" s="44">
        <f t="shared" si="2"/>
        <v>9.0399999999999991</v>
      </c>
      <c r="L28" s="45">
        <f t="shared" si="3"/>
        <v>9.15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79"/>
      <c r="F29" s="80"/>
      <c r="G29" s="80"/>
      <c r="H29" s="81"/>
      <c r="I29" s="8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79">
        <v>74667</v>
      </c>
      <c r="F30" s="80">
        <v>405</v>
      </c>
      <c r="G30" s="80">
        <v>4.5</v>
      </c>
      <c r="H30" s="81">
        <v>2008</v>
      </c>
      <c r="I30" s="82">
        <v>25.3</v>
      </c>
      <c r="J30" s="43">
        <f t="shared" si="1"/>
        <v>11.017832647462278</v>
      </c>
      <c r="K30" s="44">
        <f t="shared" si="2"/>
        <v>9.57</v>
      </c>
      <c r="L30" s="45">
        <f t="shared" si="3"/>
        <v>9.68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79"/>
      <c r="F31" s="80"/>
      <c r="G31" s="80"/>
      <c r="H31" s="81"/>
      <c r="I31" s="8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79">
        <v>74667</v>
      </c>
      <c r="F32" s="80">
        <v>405</v>
      </c>
      <c r="G32" s="80">
        <v>4.5</v>
      </c>
      <c r="H32" s="81">
        <v>2081</v>
      </c>
      <c r="I32" s="82">
        <v>25.9</v>
      </c>
      <c r="J32" s="43">
        <f t="shared" si="1"/>
        <v>11.418381344307271</v>
      </c>
      <c r="K32" s="44">
        <f t="shared" si="2"/>
        <v>9.84</v>
      </c>
      <c r="L32" s="45">
        <f t="shared" si="3"/>
        <v>9.9499999999999993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85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8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25.290909090909089</v>
      </c>
      <c r="J40" s="70">
        <f t="shared" ref="J40:L40" si="4">AVERAGE(J11:J39)</f>
        <v>10.889138296545703</v>
      </c>
      <c r="K40" s="70">
        <f t="shared" si="4"/>
        <v>9.4572727272727271</v>
      </c>
      <c r="L40" s="70">
        <f t="shared" si="4"/>
        <v>9.5672727272727265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46</vt:i4>
      </vt:variant>
    </vt:vector>
  </HeadingPairs>
  <TitlesOfParts>
    <vt:vector size="46" baseType="lpstr">
      <vt:lpstr>11-ISO-ZIARNO-WOJCIECHOWSKIA</vt:lpstr>
      <vt:lpstr>11-ISO-ZIARNO-KASPEREK</vt:lpstr>
      <vt:lpstr>11-ISO-ZIARNO-KOWAL</vt:lpstr>
      <vt:lpstr>11-ISO-ZIARNO-RZEPA</vt:lpstr>
      <vt:lpstr>11-ISO-ZIARNO-WRÓBLEWO</vt:lpstr>
      <vt:lpstr>11-ISO-ZIARNO-SKIBIŃSKI</vt:lpstr>
      <vt:lpstr>11-ISO-ZIARNO-SZYMANOWSKI</vt:lpstr>
      <vt:lpstr>11-ISO-ZIARNO-WOJCIECHOWSKI</vt:lpstr>
      <vt:lpstr>11-ISO-ZIARNO-GÓRCZAK</vt:lpstr>
      <vt:lpstr>11-ISO-ZIARNO-RIMKE</vt:lpstr>
      <vt:lpstr>11-ISO-ZIARNO-RUSKO</vt:lpstr>
      <vt:lpstr>11-ISO-ZIARNO-SERASZEK</vt:lpstr>
      <vt:lpstr>11-ISO-ZIARNO-TOPFARMS GOLA</vt:lpstr>
      <vt:lpstr>11-ISO-ZIARNO-DŁUGIESTARE</vt:lpstr>
      <vt:lpstr>11-ISO-ZIARNO-KLONÓWIEC</vt:lpstr>
      <vt:lpstr>11-ISO-ZIARNO-PAWŁOWICE</vt:lpstr>
      <vt:lpstr>11-ISO-ZIARNO-BUJAK</vt:lpstr>
      <vt:lpstr>11-ISO-ZIARNO-POKRZYWNICA</vt:lpstr>
      <vt:lpstr>11-ISO-ZIARNO-FLORKOWSKI</vt:lpstr>
      <vt:lpstr>11-ISO-ZIARNO-NAWROT</vt:lpstr>
      <vt:lpstr>11-ISO-ZIARNO-GRZELAK</vt:lpstr>
      <vt:lpstr>11-ISO-ZIARNO-Średnie-LUB.-WLKP</vt:lpstr>
      <vt:lpstr>11-ISO-ZIARNO-Grafik-LUB.-WLKP.</vt:lpstr>
      <vt:lpstr>11-ISO-ZIARNO-KROTOSZYN</vt:lpstr>
      <vt:lpstr>11-ISO-ZIARNO-ŁĄTKA</vt:lpstr>
      <vt:lpstr>11-ISO-ZIARNO-PĘDZEWO</vt:lpstr>
      <vt:lpstr>11-ISO-ZIARNO-LUBER</vt:lpstr>
      <vt:lpstr>11-ISO-ZIARNO-ŻUCHOWSKI</vt:lpstr>
      <vt:lpstr>11-ISO-ZIARNO-ŁUCZAK</vt:lpstr>
      <vt:lpstr>11-ISO-ZIARNO-GAJDEMSKI</vt:lpstr>
      <vt:lpstr>11-ISO-ZIARNO-DEJK</vt:lpstr>
      <vt:lpstr>11-ISO-ZIARNO-CIECHACKI</vt:lpstr>
      <vt:lpstr>11-ISO-ZIARNO-MIŚKIEWICZ</vt:lpstr>
      <vt:lpstr>11-ISO-ZIARNO-DOLECKI</vt:lpstr>
      <vt:lpstr>11-ISO-ZIARNO-PRZYBYŁ</vt:lpstr>
      <vt:lpstr>11-ISO-ZIARNO-DUTKOWSKI</vt:lpstr>
      <vt:lpstr>11-ISO-ZIARNO-BARTOSZEK</vt:lpstr>
      <vt:lpstr>11-ISO-ZIARNO-PAWLAK</vt:lpstr>
      <vt:lpstr>11-ISO-ZIARNO-GRUŹLIŃSKI</vt:lpstr>
      <vt:lpstr>11-ISO-ZIARNO-SZYMAŃCZAK</vt:lpstr>
      <vt:lpstr>11-ISO-ZIARNO-ELMERYCH</vt:lpstr>
      <vt:lpstr>11-ISO-ZIARNO-KORYCKI</vt:lpstr>
      <vt:lpstr>11-ISO-ZIARNO-ŚR.-KUJ-ŁDZ-MAZ.</vt:lpstr>
      <vt:lpstr>11-ISO-ZIARNO-Grafik-KUJ-ŁDZ-MA</vt:lpstr>
      <vt:lpstr>11-ISO-ZIARNO-Średnie-PL-ŚRODK.</vt:lpstr>
      <vt:lpstr>11-ISO-ZIARNO-Grafik-PL-ŚRODK.</vt:lpstr>
    </vt:vector>
  </TitlesOfParts>
  <Company>Pioneer Hi-Bred Int'l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Czarny, Ireneusz</dc:creator>
  <cp:lastModifiedBy>Czarny, Ireneusz</cp:lastModifiedBy>
  <cp:lastPrinted>2011-12-05T12:44:52Z</cp:lastPrinted>
  <dcterms:created xsi:type="dcterms:W3CDTF">2011-12-05T11:27:37Z</dcterms:created>
  <dcterms:modified xsi:type="dcterms:W3CDTF">2011-12-06T08:40:44Z</dcterms:modified>
</cp:coreProperties>
</file>