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 firstSheet="13" activeTab="16"/>
  </bookViews>
  <sheets>
    <sheet name="11-ISO-ZIARNO-TOPOREK" sheetId="1" r:id="rId1"/>
    <sheet name="11-ISO-ZIARNO-STASZCZYK" sheetId="2" r:id="rId2"/>
    <sheet name="11-ISO-ZIARNO-DRETYŃ" sheetId="3" r:id="rId3"/>
    <sheet name="11-ISO-ZIARNO-KONPOL" sheetId="4" r:id="rId4"/>
    <sheet name="11-ISO-ZIARNO-PRPWIOSNA" sheetId="5" r:id="rId5"/>
    <sheet name="11-ISO-ZIARNO-BIENIASZ" sheetId="6" r:id="rId6"/>
    <sheet name="11-ISO-ZIARNO-MODZELEWSKI" sheetId="7" r:id="rId7"/>
    <sheet name="11-ISO-ZIARNO-STRADUNY" sheetId="8" r:id="rId8"/>
    <sheet name="11-ISO-ZIARNO-BRZOZOWSKI" sheetId="9" r:id="rId9"/>
    <sheet name="11-ISO-ZIARNO-BONISŁAWSKI" sheetId="10" r:id="rId10"/>
    <sheet name="11-ISO-ZIARNO-RYDZEWSKI" sheetId="11" r:id="rId11"/>
    <sheet name="11-ISO-ZIARNO-SKRODZKI" sheetId="12" r:id="rId12"/>
    <sheet name="11-ISO-ZIARNO-KUR" sheetId="13" r:id="rId13"/>
    <sheet name="11-ISO-ZIARNO-KRASNODĘBSKI" sheetId="14" r:id="rId14"/>
    <sheet name="11-ISO-ZIARNO-PIECHOCIŃSKI" sheetId="15" r:id="rId15"/>
    <sheet name="11-ISO-ZIARNO-CHRÓST" sheetId="16" r:id="rId16"/>
    <sheet name="11-ISO-ZIARNO-Średnie-PL-PŁN" sheetId="17" r:id="rId17"/>
    <sheet name="11-ISO-ZIARNO-Grafik-PL-PŁN" sheetId="18" r:id="rId18"/>
  </sheets>
  <externalReferences>
    <externalReference r:id="rId19"/>
  </externalReferences>
  <definedNames>
    <definedName name="MST_1">[1]TDE_Data!$J$45</definedName>
    <definedName name="MST_10">[1]TDE_Data!$J$54</definedName>
    <definedName name="MST_11">[1]TDE_Data!$J$55</definedName>
    <definedName name="MST_12">[1]TDE_Data!$J$56</definedName>
    <definedName name="MST_13">[1]TDE_Data!$J$57</definedName>
    <definedName name="MST_14">[1]TDE_Data!$J$58</definedName>
    <definedName name="MST_15">[1]TDE_Data!$J$59</definedName>
    <definedName name="MST_16">[1]TDE_Data!$J$60</definedName>
    <definedName name="MST_17">[1]TDE_Data!$J$61</definedName>
    <definedName name="MST_18">[1]TDE_Data!$J$62</definedName>
    <definedName name="MST_19">[1]TDE_Data!$J$63</definedName>
    <definedName name="MST_2">[1]TDE_Data!$J$46</definedName>
    <definedName name="MST_20">[1]TDE_Data!$J$64</definedName>
    <definedName name="MST_21">[1]TDE_Data!$J$65</definedName>
    <definedName name="MST_3">[1]TDE_Data!$J$47</definedName>
    <definedName name="MST_4">[1]TDE_Data!$J$48</definedName>
    <definedName name="MST_5">[1]TDE_Data!$J$49</definedName>
    <definedName name="MST_6">[1]TDE_Data!$J$50</definedName>
    <definedName name="MST_7">[1]TDE_Data!$J$51</definedName>
    <definedName name="MST_8">[1]TDE_Data!$J$52</definedName>
    <definedName name="MST_9">[1]TDE_Data!$J$53</definedName>
  </definedNames>
  <calcPr calcId="125725" calcMode="manual"/>
</workbook>
</file>

<file path=xl/calcChain.xml><?xml version="1.0" encoding="utf-8"?>
<calcChain xmlns="http://schemas.openxmlformats.org/spreadsheetml/2006/main">
  <c r="F25" i="17"/>
  <c r="E25"/>
  <c r="I40" i="16"/>
  <c r="N32"/>
  <c r="J32"/>
  <c r="L32" s="1"/>
  <c r="N31"/>
  <c r="J31"/>
  <c r="L31" s="1"/>
  <c r="N30"/>
  <c r="N29"/>
  <c r="N28"/>
  <c r="L28"/>
  <c r="K28"/>
  <c r="J28"/>
  <c r="N27"/>
  <c r="N26"/>
  <c r="L26"/>
  <c r="J26"/>
  <c r="K26" s="1"/>
  <c r="N25"/>
  <c r="L25"/>
  <c r="J25"/>
  <c r="K25" s="1"/>
  <c r="N24"/>
  <c r="N23"/>
  <c r="J23"/>
  <c r="L23" s="1"/>
  <c r="N22"/>
  <c r="J22"/>
  <c r="L22" s="1"/>
  <c r="N21"/>
  <c r="N20"/>
  <c r="N19"/>
  <c r="L19"/>
  <c r="K19"/>
  <c r="J19"/>
  <c r="N18"/>
  <c r="L18"/>
  <c r="K18"/>
  <c r="J18"/>
  <c r="N17"/>
  <c r="N16"/>
  <c r="N15"/>
  <c r="J15"/>
  <c r="L15" s="1"/>
  <c r="L40" s="1"/>
  <c r="N14"/>
  <c r="N13"/>
  <c r="N12"/>
  <c r="N11"/>
  <c r="I40" i="15"/>
  <c r="N32"/>
  <c r="N31"/>
  <c r="N30"/>
  <c r="N29"/>
  <c r="N28"/>
  <c r="N27"/>
  <c r="N26"/>
  <c r="L26"/>
  <c r="K26"/>
  <c r="J26"/>
  <c r="N25"/>
  <c r="L25"/>
  <c r="K25"/>
  <c r="J25"/>
  <c r="N24"/>
  <c r="N23"/>
  <c r="L23"/>
  <c r="K23"/>
  <c r="J23"/>
  <c r="N22"/>
  <c r="L22"/>
  <c r="K22"/>
  <c r="J22"/>
  <c r="N21"/>
  <c r="N20"/>
  <c r="N19"/>
  <c r="N18"/>
  <c r="L18"/>
  <c r="K18"/>
  <c r="J18"/>
  <c r="N17"/>
  <c r="N16"/>
  <c r="N15"/>
  <c r="J15"/>
  <c r="L15" s="1"/>
  <c r="N14"/>
  <c r="J14"/>
  <c r="L14" s="1"/>
  <c r="N13"/>
  <c r="J13"/>
  <c r="L13" s="1"/>
  <c r="N12"/>
  <c r="J12"/>
  <c r="L12" s="1"/>
  <c r="N11"/>
  <c r="J11"/>
  <c r="L11" s="1"/>
  <c r="I40" i="14"/>
  <c r="N32"/>
  <c r="N31"/>
  <c r="N30"/>
  <c r="N29"/>
  <c r="N28"/>
  <c r="N27"/>
  <c r="N26"/>
  <c r="N25"/>
  <c r="L25"/>
  <c r="K25"/>
  <c r="J25"/>
  <c r="N24"/>
  <c r="N23"/>
  <c r="J23"/>
  <c r="L23" s="1"/>
  <c r="N22"/>
  <c r="J22"/>
  <c r="L22" s="1"/>
  <c r="N21"/>
  <c r="N20"/>
  <c r="N19"/>
  <c r="N18"/>
  <c r="L18"/>
  <c r="K18"/>
  <c r="J18"/>
  <c r="N17"/>
  <c r="N16"/>
  <c r="N15"/>
  <c r="K15"/>
  <c r="J15"/>
  <c r="J40" s="1"/>
  <c r="N14"/>
  <c r="N13"/>
  <c r="N12"/>
  <c r="N11"/>
  <c r="I40" i="13"/>
  <c r="N32"/>
  <c r="N31"/>
  <c r="N30"/>
  <c r="N29"/>
  <c r="J29"/>
  <c r="L29" s="1"/>
  <c r="N28"/>
  <c r="J28"/>
  <c r="L28" s="1"/>
  <c r="N27"/>
  <c r="J27"/>
  <c r="L27" s="1"/>
  <c r="N26"/>
  <c r="J26"/>
  <c r="L26" s="1"/>
  <c r="N25"/>
  <c r="J25"/>
  <c r="L25" s="1"/>
  <c r="N24"/>
  <c r="J24"/>
  <c r="L24" s="1"/>
  <c r="N23"/>
  <c r="J23"/>
  <c r="L23" s="1"/>
  <c r="N22"/>
  <c r="J22"/>
  <c r="L22" s="1"/>
  <c r="N21"/>
  <c r="N20"/>
  <c r="N19"/>
  <c r="L19"/>
  <c r="K19"/>
  <c r="J19"/>
  <c r="N18"/>
  <c r="L18"/>
  <c r="K18"/>
  <c r="J18"/>
  <c r="N17"/>
  <c r="N16"/>
  <c r="N15"/>
  <c r="J15"/>
  <c r="L15" s="1"/>
  <c r="N14"/>
  <c r="N13"/>
  <c r="N12"/>
  <c r="N11"/>
  <c r="I40" i="12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K15"/>
  <c r="J15"/>
  <c r="L15" s="1"/>
  <c r="N14"/>
  <c r="K14"/>
  <c r="J14"/>
  <c r="L14" s="1"/>
  <c r="N13"/>
  <c r="K13"/>
  <c r="J13"/>
  <c r="L13" s="1"/>
  <c r="N12"/>
  <c r="K12"/>
  <c r="J12"/>
  <c r="L12" s="1"/>
  <c r="N11"/>
  <c r="K11"/>
  <c r="K40" s="1"/>
  <c r="J11"/>
  <c r="J40" s="1"/>
  <c r="J40" i="11"/>
  <c r="I40"/>
  <c r="N32"/>
  <c r="N31"/>
  <c r="N30"/>
  <c r="N29"/>
  <c r="N28"/>
  <c r="N27"/>
  <c r="N26"/>
  <c r="N25"/>
  <c r="N24"/>
  <c r="N23"/>
  <c r="N22"/>
  <c r="L22"/>
  <c r="K22"/>
  <c r="J22"/>
  <c r="N21"/>
  <c r="N20"/>
  <c r="N19"/>
  <c r="N18"/>
  <c r="N17"/>
  <c r="N16"/>
  <c r="N15"/>
  <c r="N14"/>
  <c r="L14"/>
  <c r="K14"/>
  <c r="J14"/>
  <c r="N13"/>
  <c r="L13"/>
  <c r="K13"/>
  <c r="J13"/>
  <c r="N12"/>
  <c r="L12"/>
  <c r="K12"/>
  <c r="J12"/>
  <c r="N11"/>
  <c r="L11"/>
  <c r="L40" s="1"/>
  <c r="K11"/>
  <c r="K40" s="1"/>
  <c r="J11"/>
  <c r="K40" i="10"/>
  <c r="J40"/>
  <c r="I40"/>
  <c r="N32"/>
  <c r="N31"/>
  <c r="N30"/>
  <c r="N29"/>
  <c r="N28"/>
  <c r="N27"/>
  <c r="N26"/>
  <c r="N25"/>
  <c r="N24"/>
  <c r="N23"/>
  <c r="L23"/>
  <c r="K23"/>
  <c r="J23"/>
  <c r="N22"/>
  <c r="L22"/>
  <c r="K22"/>
  <c r="J22"/>
  <c r="N21"/>
  <c r="N20"/>
  <c r="N19"/>
  <c r="N18"/>
  <c r="L18"/>
  <c r="K18"/>
  <c r="J18"/>
  <c r="N17"/>
  <c r="N16"/>
  <c r="L16"/>
  <c r="K16"/>
  <c r="J16"/>
  <c r="N15"/>
  <c r="L15"/>
  <c r="K15"/>
  <c r="J15"/>
  <c r="N14"/>
  <c r="L14"/>
  <c r="K14"/>
  <c r="J14"/>
  <c r="N13"/>
  <c r="L13"/>
  <c r="K13"/>
  <c r="J13"/>
  <c r="N12"/>
  <c r="L12"/>
  <c r="K12"/>
  <c r="J12"/>
  <c r="N11"/>
  <c r="L11"/>
  <c r="L40" s="1"/>
  <c r="K11"/>
  <c r="J11"/>
  <c r="I40" i="9"/>
  <c r="N32"/>
  <c r="N31"/>
  <c r="N30"/>
  <c r="N29"/>
  <c r="N28"/>
  <c r="N27"/>
  <c r="N26"/>
  <c r="N25"/>
  <c r="N24"/>
  <c r="N23"/>
  <c r="J23"/>
  <c r="L23" s="1"/>
  <c r="N22"/>
  <c r="J22"/>
  <c r="L22" s="1"/>
  <c r="N21"/>
  <c r="N20"/>
  <c r="N19"/>
  <c r="L19"/>
  <c r="K19"/>
  <c r="J19"/>
  <c r="N18"/>
  <c r="L18"/>
  <c r="K18"/>
  <c r="J18"/>
  <c r="N17"/>
  <c r="N16"/>
  <c r="L16"/>
  <c r="K16"/>
  <c r="J16"/>
  <c r="N15"/>
  <c r="L15"/>
  <c r="K15"/>
  <c r="J15"/>
  <c r="N14"/>
  <c r="L14"/>
  <c r="K14"/>
  <c r="J14"/>
  <c r="N13"/>
  <c r="N12"/>
  <c r="J12"/>
  <c r="J40" s="1"/>
  <c r="N11"/>
  <c r="I40" i="8"/>
  <c r="J38"/>
  <c r="L38" s="1"/>
  <c r="N32"/>
  <c r="N31"/>
  <c r="J31"/>
  <c r="K31" s="1"/>
  <c r="N30"/>
  <c r="N29"/>
  <c r="N28"/>
  <c r="N27"/>
  <c r="J27"/>
  <c r="L27" s="1"/>
  <c r="N26"/>
  <c r="J26"/>
  <c r="L26" s="1"/>
  <c r="N25"/>
  <c r="J25"/>
  <c r="L25" s="1"/>
  <c r="N24"/>
  <c r="N23"/>
  <c r="J23"/>
  <c r="K23" s="1"/>
  <c r="N22"/>
  <c r="J22"/>
  <c r="K22" s="1"/>
  <c r="N21"/>
  <c r="N20"/>
  <c r="N19"/>
  <c r="N18"/>
  <c r="N17"/>
  <c r="N16"/>
  <c r="L16"/>
  <c r="K16"/>
  <c r="J16"/>
  <c r="N15"/>
  <c r="L15"/>
  <c r="K15"/>
  <c r="J15"/>
  <c r="N14"/>
  <c r="N13"/>
  <c r="N12"/>
  <c r="J12"/>
  <c r="L12" s="1"/>
  <c r="N11"/>
  <c r="I40" i="7"/>
  <c r="N32"/>
  <c r="N31"/>
  <c r="N30"/>
  <c r="N29"/>
  <c r="N28"/>
  <c r="N27"/>
  <c r="N26"/>
  <c r="N25"/>
  <c r="N24"/>
  <c r="N23"/>
  <c r="L23"/>
  <c r="K23"/>
  <c r="J23"/>
  <c r="N22"/>
  <c r="L22"/>
  <c r="K22"/>
  <c r="J22"/>
  <c r="N21"/>
  <c r="N20"/>
  <c r="N19"/>
  <c r="N18"/>
  <c r="J18"/>
  <c r="J40" s="1"/>
  <c r="N17"/>
  <c r="N16"/>
  <c r="N15"/>
  <c r="L15"/>
  <c r="K15"/>
  <c r="J15"/>
  <c r="N14"/>
  <c r="L14"/>
  <c r="K14"/>
  <c r="J14"/>
  <c r="N13"/>
  <c r="L13"/>
  <c r="K13"/>
  <c r="J13"/>
  <c r="N12"/>
  <c r="L12"/>
  <c r="K12"/>
  <c r="J12"/>
  <c r="N11"/>
  <c r="L11"/>
  <c r="K11"/>
  <c r="J11"/>
  <c r="I40" i="6"/>
  <c r="N32"/>
  <c r="N31"/>
  <c r="N30"/>
  <c r="N29"/>
  <c r="N28"/>
  <c r="N27"/>
  <c r="N26"/>
  <c r="N25"/>
  <c r="N24"/>
  <c r="N23"/>
  <c r="J23"/>
  <c r="L23" s="1"/>
  <c r="N22"/>
  <c r="J22"/>
  <c r="L22" s="1"/>
  <c r="N21"/>
  <c r="N20"/>
  <c r="N19"/>
  <c r="N18"/>
  <c r="L18"/>
  <c r="K18"/>
  <c r="J18"/>
  <c r="N17"/>
  <c r="N16"/>
  <c r="J16"/>
  <c r="L16" s="1"/>
  <c r="N15"/>
  <c r="J15"/>
  <c r="L15" s="1"/>
  <c r="N14"/>
  <c r="N13"/>
  <c r="J13"/>
  <c r="K13" s="1"/>
  <c r="N12"/>
  <c r="J12"/>
  <c r="J40" s="1"/>
  <c r="N11"/>
  <c r="I40" i="5"/>
  <c r="N32"/>
  <c r="N31"/>
  <c r="N30"/>
  <c r="N29"/>
  <c r="N28"/>
  <c r="N27"/>
  <c r="L27"/>
  <c r="K27"/>
  <c r="J27"/>
  <c r="N26"/>
  <c r="N25"/>
  <c r="N24"/>
  <c r="J24"/>
  <c r="K24" s="1"/>
  <c r="N23"/>
  <c r="J23"/>
  <c r="K23" s="1"/>
  <c r="N22"/>
  <c r="J22"/>
  <c r="J40" s="1"/>
  <c r="N21"/>
  <c r="N20"/>
  <c r="L20"/>
  <c r="K20"/>
  <c r="J20"/>
  <c r="N19"/>
  <c r="L19"/>
  <c r="K19"/>
  <c r="J19"/>
  <c r="N18"/>
  <c r="N17"/>
  <c r="L17"/>
  <c r="K17"/>
  <c r="J17"/>
  <c r="N16"/>
  <c r="N15"/>
  <c r="J15"/>
  <c r="L15" s="1"/>
  <c r="N14"/>
  <c r="J14"/>
  <c r="L14" s="1"/>
  <c r="N13"/>
  <c r="N12"/>
  <c r="N11"/>
  <c r="I40" i="4"/>
  <c r="N32"/>
  <c r="N31"/>
  <c r="N30"/>
  <c r="N29"/>
  <c r="N28"/>
  <c r="L28"/>
  <c r="K28"/>
  <c r="J28"/>
  <c r="N27"/>
  <c r="N26"/>
  <c r="N25"/>
  <c r="N24"/>
  <c r="N23"/>
  <c r="L23"/>
  <c r="K23"/>
  <c r="J23"/>
  <c r="N22"/>
  <c r="L22"/>
  <c r="K22"/>
  <c r="J22"/>
  <c r="N21"/>
  <c r="N20"/>
  <c r="N19"/>
  <c r="N18"/>
  <c r="L18"/>
  <c r="K18"/>
  <c r="J18"/>
  <c r="N17"/>
  <c r="N16"/>
  <c r="L16"/>
  <c r="K16"/>
  <c r="J16"/>
  <c r="N15"/>
  <c r="L15"/>
  <c r="K15"/>
  <c r="J15"/>
  <c r="N14"/>
  <c r="L14"/>
  <c r="K14"/>
  <c r="J14"/>
  <c r="N13"/>
  <c r="N12"/>
  <c r="J12"/>
  <c r="J40" s="1"/>
  <c r="N11"/>
  <c r="I40" i="3"/>
  <c r="N32"/>
  <c r="N31"/>
  <c r="N30"/>
  <c r="N29"/>
  <c r="N28"/>
  <c r="J28"/>
  <c r="K28" s="1"/>
  <c r="N27"/>
  <c r="N26"/>
  <c r="N25"/>
  <c r="N24"/>
  <c r="N23"/>
  <c r="J23"/>
  <c r="K23" s="1"/>
  <c r="N22"/>
  <c r="J22"/>
  <c r="K22" s="1"/>
  <c r="N21"/>
  <c r="N20"/>
  <c r="N19"/>
  <c r="N18"/>
  <c r="J18"/>
  <c r="L18" s="1"/>
  <c r="N17"/>
  <c r="N16"/>
  <c r="J16"/>
  <c r="K16" s="1"/>
  <c r="N15"/>
  <c r="J15"/>
  <c r="K15" s="1"/>
  <c r="N14"/>
  <c r="J14"/>
  <c r="K14" s="1"/>
  <c r="N13"/>
  <c r="J13"/>
  <c r="K13" s="1"/>
  <c r="N12"/>
  <c r="J12"/>
  <c r="K12" s="1"/>
  <c r="N11"/>
  <c r="J11"/>
  <c r="J40" s="1"/>
  <c r="I40" i="2"/>
  <c r="N32"/>
  <c r="N31"/>
  <c r="N30"/>
  <c r="N29"/>
  <c r="N28"/>
  <c r="N27"/>
  <c r="N26"/>
  <c r="L26"/>
  <c r="K26"/>
  <c r="J26"/>
  <c r="N25"/>
  <c r="L25"/>
  <c r="K25"/>
  <c r="J25"/>
  <c r="N24"/>
  <c r="N23"/>
  <c r="N22"/>
  <c r="J22"/>
  <c r="K22" s="1"/>
  <c r="N21"/>
  <c r="J21"/>
  <c r="K21" s="1"/>
  <c r="N20"/>
  <c r="J20"/>
  <c r="K20" s="1"/>
  <c r="N19"/>
  <c r="N18"/>
  <c r="L18"/>
  <c r="K18"/>
  <c r="J18"/>
  <c r="N17"/>
  <c r="N16"/>
  <c r="N15"/>
  <c r="J15"/>
  <c r="L15" s="1"/>
  <c r="N14"/>
  <c r="J14"/>
  <c r="L14" s="1"/>
  <c r="N13"/>
  <c r="J13"/>
  <c r="L13" s="1"/>
  <c r="N12"/>
  <c r="J12"/>
  <c r="L12" s="1"/>
  <c r="N11"/>
  <c r="J11"/>
  <c r="L11" s="1"/>
  <c r="I40" i="1"/>
  <c r="N32"/>
  <c r="N31"/>
  <c r="N30"/>
  <c r="N29"/>
  <c r="N28"/>
  <c r="N27"/>
  <c r="N26"/>
  <c r="L26"/>
  <c r="K26"/>
  <c r="J26"/>
  <c r="N25"/>
  <c r="N24"/>
  <c r="N23"/>
  <c r="N22"/>
  <c r="J22"/>
  <c r="K22" s="1"/>
  <c r="N21"/>
  <c r="J21"/>
  <c r="K21" s="1"/>
  <c r="N20"/>
  <c r="J20"/>
  <c r="K20" s="1"/>
  <c r="N19"/>
  <c r="N18"/>
  <c r="L18"/>
  <c r="K18"/>
  <c r="J18"/>
  <c r="N17"/>
  <c r="N16"/>
  <c r="N15"/>
  <c r="J15"/>
  <c r="L15" s="1"/>
  <c r="N14"/>
  <c r="J14"/>
  <c r="L14" s="1"/>
  <c r="N13"/>
  <c r="N12"/>
  <c r="N11"/>
  <c r="L40" i="13" l="1"/>
  <c r="L40" i="15"/>
  <c r="K14" i="1"/>
  <c r="K40" s="1"/>
  <c r="K15"/>
  <c r="L20"/>
  <c r="L21"/>
  <c r="L22"/>
  <c r="J40"/>
  <c r="K11" i="2"/>
  <c r="K12"/>
  <c r="K13"/>
  <c r="K14"/>
  <c r="K15"/>
  <c r="L20"/>
  <c r="L40" s="1"/>
  <c r="L21"/>
  <c r="L22"/>
  <c r="L11" i="3"/>
  <c r="L12"/>
  <c r="L13"/>
  <c r="L14"/>
  <c r="L15"/>
  <c r="L16"/>
  <c r="K18"/>
  <c r="L22"/>
  <c r="L23"/>
  <c r="L28"/>
  <c r="K12" i="4"/>
  <c r="K40" s="1"/>
  <c r="K14" i="5"/>
  <c r="K15"/>
  <c r="L22"/>
  <c r="L23"/>
  <c r="L40" s="1"/>
  <c r="L24"/>
  <c r="L12" i="6"/>
  <c r="L40" s="1"/>
  <c r="L13"/>
  <c r="K15"/>
  <c r="K16"/>
  <c r="K22"/>
  <c r="K23"/>
  <c r="L18" i="7"/>
  <c r="K12" i="8"/>
  <c r="L22"/>
  <c r="L40" s="1"/>
  <c r="L23"/>
  <c r="K25"/>
  <c r="K26"/>
  <c r="K27"/>
  <c r="L31"/>
  <c r="K38"/>
  <c r="K12" i="9"/>
  <c r="K22"/>
  <c r="K23"/>
  <c r="L11" i="12"/>
  <c r="L40" s="1"/>
  <c r="K15" i="13"/>
  <c r="K22"/>
  <c r="K23"/>
  <c r="K24"/>
  <c r="K25"/>
  <c r="K26"/>
  <c r="K27"/>
  <c r="K28"/>
  <c r="K29"/>
  <c r="L15" i="14"/>
  <c r="L40" s="1"/>
  <c r="K22"/>
  <c r="K40" s="1"/>
  <c r="K23"/>
  <c r="K11" i="15"/>
  <c r="K12"/>
  <c r="K13"/>
  <c r="K14"/>
  <c r="K15"/>
  <c r="J40"/>
  <c r="K15" i="16"/>
  <c r="K22"/>
  <c r="K23"/>
  <c r="K31"/>
  <c r="K32"/>
  <c r="J40"/>
  <c r="J40" i="2"/>
  <c r="K11" i="3"/>
  <c r="K22" i="5"/>
  <c r="K12" i="6"/>
  <c r="K18" i="7"/>
  <c r="K40" s="1"/>
  <c r="J40" i="8"/>
  <c r="J40" i="13"/>
  <c r="L12" i="4"/>
  <c r="L40" s="1"/>
  <c r="L12" i="9"/>
  <c r="L40" s="1"/>
  <c r="K40" i="6" l="1"/>
  <c r="K40" i="15"/>
  <c r="K40" i="13"/>
  <c r="K40" i="9"/>
  <c r="K40" i="8"/>
  <c r="K40" i="5"/>
  <c r="L40" i="3"/>
  <c r="K40" i="2"/>
  <c r="L40" i="1"/>
  <c r="L40" i="7"/>
  <c r="K40" i="3"/>
  <c r="K40" i="16"/>
  <c r="G25" i="17" l="1"/>
  <c r="H25"/>
</calcChain>
</file>

<file path=xl/sharedStrings.xml><?xml version="1.0" encoding="utf-8"?>
<sst xmlns="http://schemas.openxmlformats.org/spreadsheetml/2006/main" count="985" uniqueCount="119">
  <si>
    <t>STRIP TRIAL REPORT - GRAIN - ZIARNO</t>
  </si>
  <si>
    <t>POLAND 2011</t>
  </si>
  <si>
    <t>TOPOREK</t>
  </si>
  <si>
    <t>Hybrid</t>
  </si>
  <si>
    <t>Harv.std</t>
  </si>
  <si>
    <t>plot lgt</t>
  </si>
  <si>
    <t>Hrv.width</t>
  </si>
  <si>
    <t>yield kg</t>
  </si>
  <si>
    <t>% mst</t>
  </si>
  <si>
    <t>T/ha wet</t>
  </si>
  <si>
    <t>Plon</t>
  </si>
  <si>
    <t>Ilość rośl.</t>
  </si>
  <si>
    <t>Obsada</t>
  </si>
  <si>
    <t>ok. GRYFINA</t>
  </si>
  <si>
    <t>Nr</t>
  </si>
  <si>
    <t>Odmiana</t>
  </si>
  <si>
    <t>Obsada zbiorze.</t>
  </si>
  <si>
    <t>dł. polet.</t>
  </si>
  <si>
    <t>szer. m</t>
  </si>
  <si>
    <t>plon kg</t>
  </si>
  <si>
    <t>% wilg.</t>
  </si>
  <si>
    <t>t/ha wilg.</t>
  </si>
  <si>
    <t>t/ha 14%</t>
  </si>
  <si>
    <t>t/ha 15%</t>
  </si>
  <si>
    <t>na 5mb.</t>
  </si>
  <si>
    <t>tyś./ha</t>
  </si>
  <si>
    <t>PR39V43/X6W826</t>
  </si>
  <si>
    <t>PR39K13/X0781M</t>
  </si>
  <si>
    <t>PR39N39/X6V727</t>
  </si>
  <si>
    <t>PR39G12/X0778T</t>
  </si>
  <si>
    <t>P8000/X6T584</t>
  </si>
  <si>
    <t>P8400/X8S784</t>
  </si>
  <si>
    <t>PR39T45/X0842K</t>
  </si>
  <si>
    <t>P8100/X6T587</t>
  </si>
  <si>
    <t>PR39T13/X0823F</t>
  </si>
  <si>
    <t>PR39A98/X0821B</t>
  </si>
  <si>
    <t>PR39W45/X4T928</t>
  </si>
  <si>
    <t>PR39D23/X4S784</t>
  </si>
  <si>
    <t>PR39F58/X0850F</t>
  </si>
  <si>
    <t>PR39T83/X6P589</t>
  </si>
  <si>
    <t>PR38N86/X5R717</t>
  </si>
  <si>
    <t>PR38A79/X5P515</t>
  </si>
  <si>
    <t>PR38Y34/X5S803</t>
  </si>
  <si>
    <t>CLARICA/3893/X0902H</t>
  </si>
  <si>
    <t>PR38F70/BENICIA</t>
  </si>
  <si>
    <t>P9025/X6R239</t>
  </si>
  <si>
    <t xml:space="preserve"> </t>
  </si>
  <si>
    <t>PR38H20/X0900P</t>
  </si>
  <si>
    <t>P9000/X6R221</t>
  </si>
  <si>
    <t>P9100/X6P921</t>
  </si>
  <si>
    <t>P9400/X6P942</t>
  </si>
  <si>
    <t>PR38V31/X6P940</t>
  </si>
  <si>
    <t>PR38A24/X0958F</t>
  </si>
  <si>
    <t>P9578/X7P215</t>
  </si>
  <si>
    <t>P9494/X7P254</t>
  </si>
  <si>
    <t>PR35M23/X6K247</t>
  </si>
  <si>
    <t>ŚREDNIE:</t>
  </si>
  <si>
    <t>STASZCZYK</t>
  </si>
  <si>
    <t>ok. Choszczna</t>
  </si>
  <si>
    <t>DRETYŃ</t>
  </si>
  <si>
    <t>ok. Miastka</t>
  </si>
  <si>
    <t>KONPOL</t>
  </si>
  <si>
    <t>ok. Sztumu</t>
  </si>
  <si>
    <t>dziki</t>
  </si>
  <si>
    <t>PRP Wiosna</t>
  </si>
  <si>
    <t>Karwieńskie Błota</t>
  </si>
  <si>
    <t>BIENIASZ</t>
  </si>
  <si>
    <t>ok. Bielska Podlaskiego</t>
  </si>
  <si>
    <t>MODZELEWSKI</t>
  </si>
  <si>
    <t>ok. Gołdapi</t>
  </si>
  <si>
    <t>STADUNY</t>
  </si>
  <si>
    <t>ok. EŁKU</t>
  </si>
  <si>
    <t>BRZOZOWSKI</t>
  </si>
  <si>
    <t>Bonisławski</t>
  </si>
  <si>
    <t>ok. Makowa Mazowieckiego</t>
  </si>
  <si>
    <t>RYDZEWSKI</t>
  </si>
  <si>
    <t>ok. Grajewa</t>
  </si>
  <si>
    <t>SKRODZKI</t>
  </si>
  <si>
    <t>KUR</t>
  </si>
  <si>
    <t>ok. Sokołowa Podladkiego</t>
  </si>
  <si>
    <t>KRASNODĘBSKI</t>
  </si>
  <si>
    <t>ok. Sokołowa Podlaskiego</t>
  </si>
  <si>
    <t>PIECHOCIŃSKI</t>
  </si>
  <si>
    <t>ok. ŁOMŻY</t>
  </si>
  <si>
    <t>CHRÓST</t>
  </si>
  <si>
    <t>ok. Mińska Mazowieckiego</t>
  </si>
  <si>
    <t>WYNIKI DOŚWIADCZEŃ PRODUKCYJNYCH 2011</t>
  </si>
  <si>
    <t>PIONEER STRIP-TRIALS</t>
  </si>
  <si>
    <t>KUKURYDZA NA ZIARNO</t>
  </si>
  <si>
    <t>CORN FOR GRAIN</t>
  </si>
  <si>
    <t>REGION: POLSKA PÓŁNOCNA</t>
  </si>
  <si>
    <t># of Trials</t>
  </si>
  <si>
    <t>Hrvstd</t>
  </si>
  <si>
    <t>% mst.av</t>
  </si>
  <si>
    <t>Średni Plon</t>
  </si>
  <si>
    <t>max yield</t>
  </si>
  <si>
    <t>FAO</t>
  </si>
  <si>
    <t>Liczba dośw.</t>
  </si>
  <si>
    <t>Obsada przy zbiorze</t>
  </si>
  <si>
    <t>średni % wilg.</t>
  </si>
  <si>
    <t>max. plon</t>
  </si>
  <si>
    <t>PR39V43</t>
  </si>
  <si>
    <t>PR39K13</t>
  </si>
  <si>
    <t>PR39N39</t>
  </si>
  <si>
    <t>PR39G12</t>
  </si>
  <si>
    <t>P8000</t>
  </si>
  <si>
    <t>P8400</t>
  </si>
  <si>
    <t>P8100</t>
  </si>
  <si>
    <t>PR39T13</t>
  </si>
  <si>
    <t>PR39A98</t>
  </si>
  <si>
    <t>PR39D23</t>
  </si>
  <si>
    <t>PR39F58</t>
  </si>
  <si>
    <t>PR38N86</t>
  </si>
  <si>
    <t>PR38A79</t>
  </si>
  <si>
    <t>CLARICA</t>
  </si>
  <si>
    <t>średnie</t>
  </si>
  <si>
    <r>
      <t xml:space="preserve">Plony ziarna kukurydzy - </t>
    </r>
    <r>
      <rPr>
        <b/>
        <sz val="16"/>
        <color rgb="FFFF0000"/>
        <rFont val="Arial"/>
        <family val="2"/>
        <charset val="238"/>
      </rPr>
      <t>POLSKA PÓŁNOCNA</t>
    </r>
    <r>
      <rPr>
        <b/>
        <sz val="12"/>
        <rFont val="Arial"/>
        <family val="2"/>
        <charset val="238"/>
      </rPr>
      <t xml:space="preserve"> - 2011</t>
    </r>
  </si>
  <si>
    <t>% wilgotności</t>
  </si>
  <si>
    <t xml:space="preserve"> Plon w t/ha 15%</t>
  </si>
</sst>
</file>

<file path=xl/styles.xml><?xml version="1.0" encoding="utf-8"?>
<styleSheet xmlns="http://schemas.openxmlformats.org/spreadsheetml/2006/main">
  <numFmts count="1">
    <numFmt numFmtId="164" formatCode="0.0"/>
  </numFmts>
  <fonts count="44">
    <font>
      <sz val="10"/>
      <name val="Arial CE"/>
    </font>
    <font>
      <sz val="10"/>
      <name val="Arial CE"/>
    </font>
    <font>
      <b/>
      <sz val="14"/>
      <name val="Arial CE"/>
    </font>
    <font>
      <b/>
      <sz val="14"/>
      <name val="Arial CE"/>
      <family val="2"/>
      <charset val="238"/>
    </font>
    <font>
      <b/>
      <sz val="10"/>
      <color indexed="16"/>
      <name val="Arial CE"/>
    </font>
    <font>
      <b/>
      <sz val="12"/>
      <name val="Arial CE"/>
      <family val="2"/>
      <charset val="238"/>
    </font>
    <font>
      <sz val="10"/>
      <color indexed="26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</font>
    <font>
      <sz val="10"/>
      <color indexed="16"/>
      <name val="Arial CE"/>
    </font>
    <font>
      <b/>
      <sz val="12"/>
      <name val="Arial CE"/>
    </font>
    <font>
      <b/>
      <sz val="11"/>
      <name val="Tahoma"/>
      <family val="2"/>
      <charset val="238"/>
    </font>
    <font>
      <b/>
      <sz val="11"/>
      <name val="Arial"/>
      <family val="2"/>
    </font>
    <font>
      <b/>
      <sz val="11"/>
      <color indexed="53"/>
      <name val="Arial CE"/>
      <charset val="238"/>
    </font>
    <font>
      <b/>
      <sz val="11"/>
      <color indexed="16"/>
      <name val="Arial CE"/>
    </font>
    <font>
      <b/>
      <sz val="10"/>
      <name val="Arial CE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"/>
      <family val="2"/>
      <charset val="238"/>
    </font>
    <font>
      <b/>
      <sz val="16"/>
      <name val="Arial Unicode MS"/>
      <family val="2"/>
      <charset val="238"/>
    </font>
    <font>
      <b/>
      <sz val="14"/>
      <name val="Arial Unicode MS"/>
      <family val="2"/>
      <charset val="238"/>
    </font>
    <font>
      <b/>
      <u/>
      <sz val="12"/>
      <color indexed="10"/>
      <name val="Arial CE"/>
      <family val="2"/>
      <charset val="238"/>
    </font>
    <font>
      <sz val="12"/>
      <color indexed="8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</font>
    <font>
      <sz val="14"/>
      <name val="Arial CE"/>
      <family val="2"/>
      <charset val="238"/>
    </font>
    <font>
      <b/>
      <sz val="12"/>
      <color indexed="16"/>
      <name val="Arial CE"/>
    </font>
    <font>
      <b/>
      <sz val="14"/>
      <name val="Verdana"/>
      <family val="2"/>
      <charset val="238"/>
    </font>
    <font>
      <sz val="14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2"/>
      <name val="Arial"/>
      <family val="2"/>
    </font>
    <font>
      <b/>
      <sz val="12"/>
      <color indexed="10"/>
      <name val="Verdana"/>
      <family val="2"/>
      <charset val="238"/>
    </font>
    <font>
      <b/>
      <sz val="8"/>
      <name val="Verdana"/>
      <family val="2"/>
      <charset val="238"/>
    </font>
    <font>
      <b/>
      <sz val="16"/>
      <name val="Arial"/>
      <family val="2"/>
    </font>
    <font>
      <b/>
      <sz val="16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b/>
      <sz val="14"/>
      <color rgb="FFFF0000"/>
      <name val="Arial Unicode MS"/>
      <family val="2"/>
      <charset val="238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</cellStyleXfs>
  <cellXfs count="18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2" fillId="3" borderId="0" xfId="0" applyFont="1" applyFill="1"/>
    <xf numFmtId="0" fontId="0" fillId="3" borderId="0" xfId="0" applyFill="1"/>
    <xf numFmtId="0" fontId="0" fillId="3" borderId="1" xfId="0" applyFill="1" applyBorder="1" applyAlignment="1">
      <alignment horizontal="center"/>
    </xf>
    <xf numFmtId="0" fontId="13" fillId="0" borderId="2" xfId="0" applyFont="1" applyFill="1" applyBorder="1" applyAlignment="1">
      <alignment horizontal="left" vertical="top"/>
    </xf>
    <xf numFmtId="1" fontId="14" fillId="0" borderId="10" xfId="0" applyNumberFormat="1" applyFont="1" applyFill="1" applyBorder="1" applyAlignment="1">
      <alignment horizontal="center"/>
    </xf>
    <xf numFmtId="164" fontId="14" fillId="0" borderId="11" xfId="0" applyNumberFormat="1" applyFont="1" applyFill="1" applyBorder="1" applyAlignment="1">
      <alignment horizontal="center"/>
    </xf>
    <xf numFmtId="164" fontId="14" fillId="0" borderId="2" xfId="0" applyNumberFormat="1" applyFont="1" applyFill="1" applyBorder="1" applyAlignment="1">
      <alignment horizontal="center"/>
    </xf>
    <xf numFmtId="3" fontId="14" fillId="0" borderId="11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2" fontId="15" fillId="0" borderId="2" xfId="0" applyNumberFormat="1" applyFont="1" applyFill="1" applyBorder="1"/>
    <xf numFmtId="2" fontId="16" fillId="0" borderId="2" xfId="0" applyNumberFormat="1" applyFont="1" applyFill="1" applyBorder="1"/>
    <xf numFmtId="2" fontId="16" fillId="0" borderId="3" xfId="0" applyNumberFormat="1" applyFont="1" applyFill="1" applyBorder="1"/>
    <xf numFmtId="0" fontId="0" fillId="3" borderId="13" xfId="0" applyFill="1" applyBorder="1" applyAlignment="1">
      <alignment horizontal="center"/>
    </xf>
    <xf numFmtId="3" fontId="17" fillId="3" borderId="14" xfId="0" applyNumberFormat="1" applyFont="1" applyFill="1" applyBorder="1" applyAlignment="1">
      <alignment horizontal="center"/>
    </xf>
    <xf numFmtId="0" fontId="12" fillId="0" borderId="0" xfId="0" applyFont="1"/>
    <xf numFmtId="0" fontId="0" fillId="3" borderId="15" xfId="0" applyFill="1" applyBorder="1" applyAlignment="1">
      <alignment horizontal="center"/>
    </xf>
    <xf numFmtId="0" fontId="13" fillId="0" borderId="5" xfId="0" applyFont="1" applyFill="1" applyBorder="1" applyAlignment="1">
      <alignment horizontal="left" vertical="top"/>
    </xf>
    <xf numFmtId="1" fontId="18" fillId="0" borderId="5" xfId="0" applyNumberFormat="1" applyFont="1" applyFill="1" applyBorder="1" applyAlignment="1" applyProtection="1">
      <alignment horizontal="center"/>
      <protection locked="0"/>
    </xf>
    <xf numFmtId="164" fontId="14" fillId="0" borderId="5" xfId="0" applyNumberFormat="1" applyFont="1" applyFill="1" applyBorder="1" applyAlignment="1">
      <alignment horizontal="center"/>
    </xf>
    <xf numFmtId="3" fontId="14" fillId="0" borderId="5" xfId="0" applyNumberFormat="1" applyFont="1" applyFill="1" applyBorder="1" applyAlignment="1">
      <alignment horizontal="center"/>
    </xf>
    <xf numFmtId="2" fontId="14" fillId="0" borderId="16" xfId="0" applyNumberFormat="1" applyFont="1" applyFill="1" applyBorder="1" applyAlignment="1">
      <alignment horizontal="center"/>
    </xf>
    <xf numFmtId="2" fontId="15" fillId="0" borderId="5" xfId="0" applyNumberFormat="1" applyFont="1" applyFill="1" applyBorder="1"/>
    <xf numFmtId="2" fontId="16" fillId="0" borderId="5" xfId="0" applyNumberFormat="1" applyFont="1" applyFill="1" applyBorder="1"/>
    <xf numFmtId="2" fontId="16" fillId="0" borderId="17" xfId="0" applyNumberFormat="1" applyFont="1" applyFill="1" applyBorder="1"/>
    <xf numFmtId="0" fontId="0" fillId="0" borderId="4" xfId="0" applyBorder="1" applyAlignment="1">
      <alignment horizontal="center"/>
    </xf>
    <xf numFmtId="3" fontId="17" fillId="3" borderId="5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center"/>
    </xf>
    <xf numFmtId="3" fontId="17" fillId="2" borderId="5" xfId="0" applyNumberFormat="1" applyFont="1" applyFill="1" applyBorder="1" applyAlignment="1">
      <alignment horizontal="center"/>
    </xf>
    <xf numFmtId="1" fontId="18" fillId="0" borderId="14" xfId="0" applyNumberFormat="1" applyFont="1" applyFill="1" applyBorder="1" applyAlignment="1" applyProtection="1">
      <alignment horizontal="center"/>
      <protection locked="0"/>
    </xf>
    <xf numFmtId="164" fontId="18" fillId="0" borderId="5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49" fontId="13" fillId="0" borderId="5" xfId="0" applyNumberFormat="1" applyFont="1" applyFill="1" applyBorder="1" applyAlignment="1">
      <alignment horizontal="left"/>
    </xf>
    <xf numFmtId="1" fontId="18" fillId="0" borderId="18" xfId="0" applyNumberFormat="1" applyFont="1" applyFill="1" applyBorder="1" applyAlignment="1" applyProtection="1">
      <alignment horizontal="center"/>
      <protection locked="0"/>
    </xf>
    <xf numFmtId="0" fontId="13" fillId="0" borderId="5" xfId="0" quotePrefix="1" applyFont="1" applyBorder="1" applyAlignment="1">
      <alignment vertical="center"/>
    </xf>
    <xf numFmtId="164" fontId="18" fillId="0" borderId="18" xfId="0" applyNumberFormat="1" applyFont="1" applyFill="1" applyBorder="1" applyAlignment="1" applyProtection="1">
      <alignment horizontal="center"/>
      <protection locked="0"/>
    </xf>
    <xf numFmtId="0" fontId="13" fillId="0" borderId="5" xfId="0" applyFont="1" applyBorder="1" applyAlignment="1">
      <alignment vertical="center"/>
    </xf>
    <xf numFmtId="164" fontId="19" fillId="0" borderId="5" xfId="0" applyNumberFormat="1" applyFont="1" applyFill="1" applyBorder="1" applyAlignment="1" applyProtection="1">
      <alignment horizontal="center"/>
      <protection locked="0"/>
    </xf>
    <xf numFmtId="164" fontId="19" fillId="0" borderId="5" xfId="0" applyNumberFormat="1" applyFont="1" applyFill="1" applyBorder="1" applyAlignment="1">
      <alignment horizontal="center"/>
    </xf>
    <xf numFmtId="3" fontId="19" fillId="0" borderId="5" xfId="0" applyNumberFormat="1" applyFont="1" applyFill="1" applyBorder="1" applyAlignment="1">
      <alignment horizontal="center"/>
    </xf>
    <xf numFmtId="2" fontId="19" fillId="0" borderId="5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49" fontId="13" fillId="0" borderId="7" xfId="0" applyNumberFormat="1" applyFont="1" applyFill="1" applyBorder="1"/>
    <xf numFmtId="164" fontId="19" fillId="0" borderId="7" xfId="0" applyNumberFormat="1" applyFont="1" applyFill="1" applyBorder="1" applyAlignment="1" applyProtection="1">
      <alignment horizontal="center"/>
      <protection locked="0"/>
    </xf>
    <xf numFmtId="164" fontId="19" fillId="0" borderId="7" xfId="0" applyNumberFormat="1" applyFont="1" applyFill="1" applyBorder="1" applyAlignment="1">
      <alignment horizontal="center"/>
    </xf>
    <xf numFmtId="3" fontId="19" fillId="0" borderId="7" xfId="0" applyNumberFormat="1" applyFont="1" applyFill="1" applyBorder="1" applyAlignment="1">
      <alignment horizontal="center"/>
    </xf>
    <xf numFmtId="2" fontId="19" fillId="0" borderId="7" xfId="0" applyNumberFormat="1" applyFont="1" applyFill="1" applyBorder="1" applyAlignment="1">
      <alignment horizontal="center"/>
    </xf>
    <xf numFmtId="2" fontId="15" fillId="0" borderId="7" xfId="0" applyNumberFormat="1" applyFont="1" applyFill="1" applyBorder="1"/>
    <xf numFmtId="2" fontId="16" fillId="0" borderId="7" xfId="0" applyNumberFormat="1" applyFont="1" applyFill="1" applyBorder="1"/>
    <xf numFmtId="2" fontId="16" fillId="0" borderId="8" xfId="0" applyNumberFormat="1" applyFont="1" applyFill="1" applyBorder="1"/>
    <xf numFmtId="0" fontId="20" fillId="0" borderId="14" xfId="0" applyFont="1" applyBorder="1"/>
    <xf numFmtId="2" fontId="20" fillId="0" borderId="14" xfId="0" applyNumberFormat="1" applyFont="1" applyBorder="1"/>
    <xf numFmtId="1" fontId="14" fillId="4" borderId="10" xfId="0" applyNumberFormat="1" applyFont="1" applyFill="1" applyBorder="1" applyAlignment="1">
      <alignment horizontal="center"/>
    </xf>
    <xf numFmtId="164" fontId="14" fillId="4" borderId="11" xfId="0" applyNumberFormat="1" applyFont="1" applyFill="1" applyBorder="1" applyAlignment="1">
      <alignment horizontal="center"/>
    </xf>
    <xf numFmtId="3" fontId="14" fillId="4" borderId="11" xfId="0" applyNumberFormat="1" applyFont="1" applyFill="1" applyBorder="1" applyAlignment="1">
      <alignment horizontal="center"/>
    </xf>
    <xf numFmtId="2" fontId="14" fillId="4" borderId="12" xfId="0" applyNumberFormat="1" applyFont="1" applyFill="1" applyBorder="1" applyAlignment="1">
      <alignment horizontal="center"/>
    </xf>
    <xf numFmtId="2" fontId="15" fillId="4" borderId="2" xfId="0" applyNumberFormat="1" applyFont="1" applyFill="1" applyBorder="1"/>
    <xf numFmtId="2" fontId="16" fillId="4" borderId="2" xfId="0" applyNumberFormat="1" applyFont="1" applyFill="1" applyBorder="1"/>
    <xf numFmtId="2" fontId="16" fillId="4" borderId="3" xfId="0" applyNumberFormat="1" applyFont="1" applyFill="1" applyBorder="1"/>
    <xf numFmtId="1" fontId="18" fillId="4" borderId="5" xfId="0" applyNumberFormat="1" applyFont="1" applyFill="1" applyBorder="1" applyAlignment="1" applyProtection="1">
      <alignment horizontal="center"/>
      <protection locked="0"/>
    </xf>
    <xf numFmtId="164" fontId="14" fillId="4" borderId="5" xfId="0" applyNumberFormat="1" applyFont="1" applyFill="1" applyBorder="1" applyAlignment="1">
      <alignment horizontal="center"/>
    </xf>
    <xf numFmtId="3" fontId="14" fillId="4" borderId="5" xfId="0" applyNumberFormat="1" applyFont="1" applyFill="1" applyBorder="1" applyAlignment="1">
      <alignment horizontal="center"/>
    </xf>
    <xf numFmtId="2" fontId="14" fillId="4" borderId="16" xfId="0" applyNumberFormat="1" applyFont="1" applyFill="1" applyBorder="1" applyAlignment="1">
      <alignment horizontal="center"/>
    </xf>
    <xf numFmtId="2" fontId="15" fillId="4" borderId="5" xfId="0" applyNumberFormat="1" applyFont="1" applyFill="1" applyBorder="1"/>
    <xf numFmtId="2" fontId="16" fillId="4" borderId="5" xfId="0" applyNumberFormat="1" applyFont="1" applyFill="1" applyBorder="1"/>
    <xf numFmtId="2" fontId="16" fillId="4" borderId="17" xfId="0" applyNumberFormat="1" applyFont="1" applyFill="1" applyBorder="1"/>
    <xf numFmtId="164" fontId="14" fillId="0" borderId="5" xfId="1" applyNumberFormat="1" applyFont="1" applyFill="1" applyBorder="1" applyAlignment="1">
      <alignment horizontal="center"/>
    </xf>
    <xf numFmtId="3" fontId="14" fillId="0" borderId="5" xfId="1" applyNumberFormat="1" applyFont="1" applyFill="1" applyBorder="1" applyAlignment="1">
      <alignment horizontal="center"/>
    </xf>
    <xf numFmtId="2" fontId="14" fillId="0" borderId="16" xfId="1" applyNumberFormat="1" applyFont="1" applyFill="1" applyBorder="1" applyAlignment="1">
      <alignment horizontal="center"/>
    </xf>
    <xf numFmtId="1" fontId="19" fillId="0" borderId="10" xfId="0" applyNumberFormat="1" applyFont="1" applyFill="1" applyBorder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left"/>
    </xf>
    <xf numFmtId="0" fontId="24" fillId="0" borderId="0" xfId="0" applyFont="1"/>
    <xf numFmtId="0" fontId="25" fillId="2" borderId="1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0" fontId="28" fillId="2" borderId="7" xfId="0" applyFont="1" applyFill="1" applyBorder="1" applyAlignment="1">
      <alignment horizontal="center" shrinkToFit="1"/>
    </xf>
    <xf numFmtId="0" fontId="12" fillId="2" borderId="7" xfId="0" applyFont="1" applyFill="1" applyBorder="1" applyAlignment="1">
      <alignment horizontal="center"/>
    </xf>
    <xf numFmtId="0" fontId="29" fillId="2" borderId="7" xfId="0" applyFont="1" applyFill="1" applyBorder="1" applyAlignment="1">
      <alignment horizontal="center"/>
    </xf>
    <xf numFmtId="0" fontId="26" fillId="2" borderId="8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left" vertical="top"/>
    </xf>
    <xf numFmtId="0" fontId="31" fillId="0" borderId="2" xfId="2" applyFont="1" applyBorder="1" applyAlignment="1">
      <alignment horizontal="center"/>
    </xf>
    <xf numFmtId="0" fontId="31" fillId="0" borderId="2" xfId="0" applyFont="1" applyFill="1" applyBorder="1" applyAlignment="1" applyProtection="1">
      <alignment horizontal="center"/>
      <protection locked="0"/>
    </xf>
    <xf numFmtId="1" fontId="31" fillId="0" borderId="2" xfId="0" applyNumberFormat="1" applyFont="1" applyFill="1" applyBorder="1" applyAlignment="1" applyProtection="1">
      <alignment horizontal="center"/>
      <protection locked="0"/>
    </xf>
    <xf numFmtId="164" fontId="31" fillId="0" borderId="2" xfId="0" applyNumberFormat="1" applyFont="1" applyFill="1" applyBorder="1" applyAlignment="1" applyProtection="1">
      <alignment horizontal="center"/>
      <protection locked="0"/>
    </xf>
    <xf numFmtId="2" fontId="31" fillId="0" borderId="2" xfId="0" applyNumberFormat="1" applyFont="1" applyFill="1" applyBorder="1" applyAlignment="1" applyProtection="1">
      <alignment horizontal="center"/>
      <protection locked="0"/>
    </xf>
    <xf numFmtId="0" fontId="31" fillId="0" borderId="5" xfId="2" applyFont="1" applyBorder="1" applyAlignment="1">
      <alignment horizontal="center"/>
    </xf>
    <xf numFmtId="0" fontId="30" fillId="0" borderId="5" xfId="0" applyFont="1" applyFill="1" applyBorder="1" applyAlignment="1">
      <alignment horizontal="left" vertical="top" wrapText="1"/>
    </xf>
    <xf numFmtId="0" fontId="31" fillId="0" borderId="5" xfId="2" applyFont="1" applyFill="1" applyBorder="1" applyAlignment="1">
      <alignment horizontal="center"/>
    </xf>
    <xf numFmtId="0" fontId="31" fillId="5" borderId="5" xfId="2" applyFont="1" applyFill="1" applyBorder="1" applyAlignment="1">
      <alignment horizontal="center"/>
    </xf>
    <xf numFmtId="3" fontId="31" fillId="5" borderId="5" xfId="2" applyNumberFormat="1" applyFont="1" applyFill="1" applyBorder="1" applyAlignment="1">
      <alignment horizontal="center"/>
    </xf>
    <xf numFmtId="0" fontId="31" fillId="5" borderId="18" xfId="2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1" fontId="30" fillId="0" borderId="0" xfId="0" applyNumberFormat="1" applyFont="1" applyAlignment="1">
      <alignment horizontal="center"/>
    </xf>
    <xf numFmtId="164" fontId="30" fillId="0" borderId="0" xfId="0" applyNumberFormat="1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33" fillId="0" borderId="0" xfId="3" applyFont="1"/>
    <xf numFmtId="0" fontId="33" fillId="0" borderId="19" xfId="3" applyFont="1" applyBorder="1"/>
    <xf numFmtId="0" fontId="33" fillId="0" borderId="12" xfId="3" applyFont="1" applyBorder="1"/>
    <xf numFmtId="0" fontId="33" fillId="0" borderId="20" xfId="3" applyFont="1" applyBorder="1"/>
    <xf numFmtId="0" fontId="33" fillId="0" borderId="21" xfId="3" applyFont="1" applyBorder="1"/>
    <xf numFmtId="0" fontId="33" fillId="0" borderId="0" xfId="3" applyFont="1" applyBorder="1"/>
    <xf numFmtId="0" fontId="33" fillId="0" borderId="22" xfId="3" applyFont="1" applyBorder="1"/>
    <xf numFmtId="0" fontId="30" fillId="0" borderId="0" xfId="3" applyFont="1" applyBorder="1" applyAlignment="1">
      <alignment horizontal="center"/>
    </xf>
    <xf numFmtId="2" fontId="33" fillId="0" borderId="0" xfId="3" applyNumberFormat="1" applyFont="1" applyBorder="1"/>
    <xf numFmtId="2" fontId="33" fillId="0" borderId="22" xfId="3" applyNumberFormat="1" applyFont="1" applyBorder="1"/>
    <xf numFmtId="0" fontId="33" fillId="0" borderId="23" xfId="3" applyFont="1" applyBorder="1"/>
    <xf numFmtId="0" fontId="30" fillId="0" borderId="24" xfId="3" applyFont="1" applyBorder="1" applyAlignment="1">
      <alignment horizontal="center"/>
    </xf>
    <xf numFmtId="0" fontId="33" fillId="0" borderId="24" xfId="3" applyFont="1" applyBorder="1"/>
    <xf numFmtId="2" fontId="33" fillId="0" borderId="24" xfId="3" applyNumberFormat="1" applyFont="1" applyBorder="1"/>
    <xf numFmtId="2" fontId="33" fillId="0" borderId="25" xfId="3" applyNumberFormat="1" applyFont="1" applyBorder="1"/>
    <xf numFmtId="0" fontId="34" fillId="0" borderId="0" xfId="3" applyFont="1" applyAlignment="1">
      <alignment horizontal="center"/>
    </xf>
    <xf numFmtId="0" fontId="30" fillId="0" borderId="0" xfId="3" applyFont="1" applyAlignment="1">
      <alignment horizontal="center"/>
    </xf>
    <xf numFmtId="164" fontId="30" fillId="0" borderId="0" xfId="3" applyNumberFormat="1" applyFont="1" applyAlignment="1">
      <alignment horizontal="center"/>
    </xf>
    <xf numFmtId="2" fontId="30" fillId="0" borderId="0" xfId="3" applyNumberFormat="1" applyFont="1" applyAlignment="1">
      <alignment horizontal="center"/>
    </xf>
    <xf numFmtId="0" fontId="35" fillId="0" borderId="0" xfId="0" applyFont="1" applyFill="1" applyBorder="1"/>
    <xf numFmtId="0" fontId="35" fillId="0" borderId="0" xfId="0" applyFont="1"/>
    <xf numFmtId="0" fontId="36" fillId="0" borderId="0" xfId="3" applyFont="1" applyFill="1" applyBorder="1" applyAlignment="1" applyProtection="1">
      <alignment horizontal="left" vertical="center"/>
    </xf>
    <xf numFmtId="0" fontId="33" fillId="0" borderId="0" xfId="3" applyFont="1" applyFill="1"/>
    <xf numFmtId="0" fontId="36" fillId="0" borderId="0" xfId="3" quotePrefix="1" applyFont="1" applyFill="1" applyAlignment="1">
      <alignment horizontal="right"/>
    </xf>
    <xf numFmtId="0" fontId="36" fillId="0" borderId="0" xfId="3" applyFont="1" applyFill="1"/>
    <xf numFmtId="0" fontId="39" fillId="0" borderId="0" xfId="3" applyFont="1" applyFill="1" applyBorder="1" applyProtection="1">
      <protection locked="0"/>
    </xf>
    <xf numFmtId="0" fontId="40" fillId="0" borderId="5" xfId="3" applyFont="1" applyFill="1" applyBorder="1" applyAlignment="1">
      <alignment horizontal="center" wrapText="1"/>
    </xf>
    <xf numFmtId="0" fontId="33" fillId="0" borderId="0" xfId="3" applyFont="1" applyAlignment="1">
      <alignment wrapText="1"/>
    </xf>
    <xf numFmtId="164" fontId="41" fillId="0" borderId="5" xfId="0" applyNumberFormat="1" applyFont="1" applyFill="1" applyBorder="1" applyAlignment="1" applyProtection="1">
      <alignment horizontal="center"/>
      <protection locked="0"/>
    </xf>
    <xf numFmtId="2" fontId="42" fillId="0" borderId="5" xfId="3" applyNumberFormat="1" applyFont="1" applyFill="1" applyBorder="1" applyAlignment="1">
      <alignment horizontal="center"/>
    </xf>
    <xf numFmtId="0" fontId="40" fillId="0" borderId="0" xfId="3" applyFont="1" applyFill="1" applyBorder="1"/>
    <xf numFmtId="2" fontId="33" fillId="0" borderId="0" xfId="3" applyNumberFormat="1" applyFont="1" applyFill="1" applyBorder="1" applyAlignment="1" applyProtection="1">
      <alignment horizontal="right"/>
    </xf>
    <xf numFmtId="2" fontId="40" fillId="0" borderId="0" xfId="3" applyNumberFormat="1" applyFont="1" applyFill="1" applyBorder="1" applyAlignment="1" applyProtection="1">
      <alignment horizontal="center"/>
    </xf>
    <xf numFmtId="0" fontId="33" fillId="0" borderId="0" xfId="3" applyFont="1" applyFill="1" applyBorder="1"/>
    <xf numFmtId="164" fontId="41" fillId="0" borderId="5" xfId="0" applyNumberFormat="1" applyFont="1" applyBorder="1" applyAlignment="1">
      <alignment horizontal="center"/>
    </xf>
    <xf numFmtId="0" fontId="43" fillId="0" borderId="0" xfId="3" applyFont="1"/>
    <xf numFmtId="164" fontId="41" fillId="0" borderId="5" xfId="0" applyNumberFormat="1" applyFont="1" applyFill="1" applyBorder="1" applyAlignment="1">
      <alignment horizontal="center"/>
    </xf>
    <xf numFmtId="164" fontId="41" fillId="0" borderId="0" xfId="3" applyNumberFormat="1" applyFont="1" applyAlignment="1">
      <alignment horizontal="center"/>
    </xf>
    <xf numFmtId="0" fontId="30" fillId="0" borderId="15" xfId="0" applyFont="1" applyFill="1" applyBorder="1" applyAlignment="1">
      <alignment horizontal="left" vertical="top"/>
    </xf>
    <xf numFmtId="0" fontId="30" fillId="0" borderId="6" xfId="0" applyFont="1" applyFill="1" applyBorder="1" applyAlignment="1">
      <alignment horizontal="left" vertical="top"/>
    </xf>
    <xf numFmtId="0" fontId="42" fillId="0" borderId="0" xfId="3" applyFont="1" applyAlignment="1">
      <alignment horizontal="center"/>
    </xf>
    <xf numFmtId="0" fontId="31" fillId="6" borderId="5" xfId="2" applyFont="1" applyFill="1" applyBorder="1" applyAlignment="1">
      <alignment horizontal="center"/>
    </xf>
    <xf numFmtId="0" fontId="31" fillId="6" borderId="2" xfId="0" applyFont="1" applyFill="1" applyBorder="1" applyAlignment="1" applyProtection="1">
      <alignment horizontal="center"/>
      <protection locked="0"/>
    </xf>
    <xf numFmtId="1" fontId="31" fillId="6" borderId="2" xfId="0" applyNumberFormat="1" applyFont="1" applyFill="1" applyBorder="1" applyAlignment="1" applyProtection="1">
      <alignment horizontal="center"/>
      <protection locked="0"/>
    </xf>
    <xf numFmtId="164" fontId="31" fillId="6" borderId="2" xfId="0" applyNumberFormat="1" applyFont="1" applyFill="1" applyBorder="1" applyAlignment="1" applyProtection="1">
      <alignment horizontal="center"/>
      <protection locked="0"/>
    </xf>
    <xf numFmtId="2" fontId="31" fillId="6" borderId="2" xfId="0" applyNumberFormat="1" applyFont="1" applyFill="1" applyBorder="1" applyAlignment="1" applyProtection="1">
      <alignment horizontal="center"/>
      <protection locked="0"/>
    </xf>
    <xf numFmtId="3" fontId="31" fillId="6" borderId="5" xfId="2" applyNumberFormat="1" applyFont="1" applyFill="1" applyBorder="1" applyAlignment="1">
      <alignment horizontal="center"/>
    </xf>
    <xf numFmtId="0" fontId="30" fillId="0" borderId="1" xfId="0" applyFont="1" applyFill="1" applyBorder="1" applyAlignment="1">
      <alignment horizontal="left" vertical="top"/>
    </xf>
    <xf numFmtId="2" fontId="31" fillId="0" borderId="3" xfId="0" applyNumberFormat="1" applyFont="1" applyFill="1" applyBorder="1" applyAlignment="1" applyProtection="1">
      <alignment horizontal="center"/>
      <protection locked="0"/>
    </xf>
    <xf numFmtId="0" fontId="30" fillId="0" borderId="15" xfId="0" applyFont="1" applyFill="1" applyBorder="1" applyAlignment="1">
      <alignment horizontal="left" vertical="top" wrapText="1"/>
    </xf>
    <xf numFmtId="0" fontId="30" fillId="6" borderId="15" xfId="0" applyFont="1" applyFill="1" applyBorder="1" applyAlignment="1">
      <alignment horizontal="left" vertical="top" wrapText="1"/>
    </xf>
    <xf numFmtId="2" fontId="31" fillId="6" borderId="3" xfId="0" applyNumberFormat="1" applyFont="1" applyFill="1" applyBorder="1" applyAlignment="1" applyProtection="1">
      <alignment horizontal="center"/>
      <protection locked="0"/>
    </xf>
    <xf numFmtId="0" fontId="30" fillId="6" borderId="15" xfId="0" applyFont="1" applyFill="1" applyBorder="1" applyAlignment="1">
      <alignment horizontal="left" vertical="top"/>
    </xf>
    <xf numFmtId="0" fontId="31" fillId="0" borderId="7" xfId="2" applyFont="1" applyBorder="1" applyAlignment="1">
      <alignment horizontal="center"/>
    </xf>
    <xf numFmtId="0" fontId="31" fillId="0" borderId="26" xfId="0" applyFont="1" applyFill="1" applyBorder="1" applyAlignment="1" applyProtection="1">
      <alignment horizontal="center"/>
      <protection locked="0"/>
    </xf>
    <xf numFmtId="1" fontId="31" fillId="0" borderId="26" xfId="0" applyNumberFormat="1" applyFont="1" applyFill="1" applyBorder="1" applyAlignment="1" applyProtection="1">
      <alignment horizontal="center"/>
      <protection locked="0"/>
    </xf>
    <xf numFmtId="164" fontId="31" fillId="0" borderId="26" xfId="0" applyNumberFormat="1" applyFont="1" applyFill="1" applyBorder="1" applyAlignment="1" applyProtection="1">
      <alignment horizontal="center"/>
      <protection locked="0"/>
    </xf>
    <xf numFmtId="2" fontId="31" fillId="0" borderId="26" xfId="0" applyNumberFormat="1" applyFont="1" applyFill="1" applyBorder="1" applyAlignment="1" applyProtection="1">
      <alignment horizontal="center"/>
      <protection locked="0"/>
    </xf>
    <xf numFmtId="2" fontId="31" fillId="0" borderId="27" xfId="0" applyNumberFormat="1" applyFont="1" applyFill="1" applyBorder="1" applyAlignment="1" applyProtection="1">
      <alignment horizontal="center"/>
      <protection locked="0"/>
    </xf>
  </cellXfs>
  <cellStyles count="6">
    <cellStyle name="Excel Built-in Normal" xfId="4"/>
    <cellStyle name="Normal" xfId="0" builtinId="0"/>
    <cellStyle name="Normal_05-Ziarno -MAŁOPOLSKIE-PODKARPACKIE...- graf" xfId="3"/>
    <cellStyle name="Normal_2007-Kiszonka-PL-PLONY-LUB-WLKP-KUJ-POM-LDZ-średnie-wykres" xfId="2"/>
    <cellStyle name="Normalny 2" xfId="1"/>
    <cellStyle name="Normalny_Arkusz1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strRef>
          <c:f>'11-ISO-ZIARNO-Grafik-PL-PŁN'!$A$36</c:f>
          <c:strCache>
            <c:ptCount val="1"/>
            <c:pt idx="0">
              <c:v>Plony ziarna kukurydzy - POLSKA PÓŁNOCNA - 2011</c:v>
            </c:pt>
          </c:strCache>
        </c:strRef>
      </c:tx>
      <c:layout>
        <c:manualLayout>
          <c:xMode val="edge"/>
          <c:yMode val="edge"/>
          <c:x val="0.34517783608514241"/>
          <c:y val="8.250838378645824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title>
    <c:plotArea>
      <c:layout>
        <c:manualLayout>
          <c:layoutTarget val="inner"/>
          <c:xMode val="edge"/>
          <c:yMode val="edge"/>
          <c:x val="3.2487325749190013E-2"/>
          <c:y val="9.901006054375E-2"/>
          <c:w val="0.93807153100785767"/>
          <c:h val="0.768978136889792"/>
        </c:manualLayout>
      </c:layout>
      <c:barChart>
        <c:barDir val="col"/>
        <c:grouping val="clustered"/>
        <c:ser>
          <c:idx val="1"/>
          <c:order val="0"/>
          <c:tx>
            <c:strRef>
              <c:f>'11-ISO-ZIARNO-Grafik-PL-PŁN'!$E$39</c:f>
              <c:strCache>
                <c:ptCount val="1"/>
                <c:pt idx="0">
                  <c:v> Plon w t/ha 15%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Val val="1"/>
          </c:dLbls>
          <c:cat>
            <c:strRef>
              <c:f>'11-ISO-ZIARNO-Grafik-PL-PŁN'!$A$40:$A$53</c:f>
              <c:strCache>
                <c:ptCount val="14"/>
                <c:pt idx="0">
                  <c:v>PR39V43</c:v>
                </c:pt>
                <c:pt idx="1">
                  <c:v>PR39K13</c:v>
                </c:pt>
                <c:pt idx="2">
                  <c:v>PR39N39</c:v>
                </c:pt>
                <c:pt idx="3">
                  <c:v>PR39G12</c:v>
                </c:pt>
                <c:pt idx="4">
                  <c:v>P8000</c:v>
                </c:pt>
                <c:pt idx="5">
                  <c:v>P8400</c:v>
                </c:pt>
                <c:pt idx="6">
                  <c:v>P8100</c:v>
                </c:pt>
                <c:pt idx="7">
                  <c:v>PR39T13</c:v>
                </c:pt>
                <c:pt idx="8">
                  <c:v>PR39A98</c:v>
                </c:pt>
                <c:pt idx="9">
                  <c:v>PR39D23</c:v>
                </c:pt>
                <c:pt idx="10">
                  <c:v>PR39F58</c:v>
                </c:pt>
                <c:pt idx="11">
                  <c:v>PR38N86</c:v>
                </c:pt>
                <c:pt idx="12">
                  <c:v>PR38A79</c:v>
                </c:pt>
                <c:pt idx="13">
                  <c:v>CLARICA</c:v>
                </c:pt>
              </c:strCache>
            </c:strRef>
          </c:cat>
          <c:val>
            <c:numRef>
              <c:f>'11-ISO-ZIARNO-Grafik-PL-PŁN'!$E$40:$E$53</c:f>
              <c:numCache>
                <c:formatCode>0.0</c:formatCode>
                <c:ptCount val="14"/>
                <c:pt idx="0">
                  <c:v>9.2657142857142851</c:v>
                </c:pt>
                <c:pt idx="1">
                  <c:v>10.302727272727273</c:v>
                </c:pt>
                <c:pt idx="2">
                  <c:v>9.3987499999999997</c:v>
                </c:pt>
                <c:pt idx="3">
                  <c:v>10.08909090909091</c:v>
                </c:pt>
                <c:pt idx="4">
                  <c:v>10.819333333333335</c:v>
                </c:pt>
                <c:pt idx="5">
                  <c:v>11.518333333333333</c:v>
                </c:pt>
                <c:pt idx="6">
                  <c:v>10.604166666666666</c:v>
                </c:pt>
                <c:pt idx="7">
                  <c:v>10.1</c:v>
                </c:pt>
                <c:pt idx="8">
                  <c:v>10.513333333333334</c:v>
                </c:pt>
                <c:pt idx="9">
                  <c:v>10.824000000000002</c:v>
                </c:pt>
                <c:pt idx="10">
                  <c:v>10.129166666666668</c:v>
                </c:pt>
                <c:pt idx="11">
                  <c:v>10.483333333333333</c:v>
                </c:pt>
                <c:pt idx="12">
                  <c:v>11.185</c:v>
                </c:pt>
                <c:pt idx="13" formatCode="General">
                  <c:v>10.15</c:v>
                </c:pt>
              </c:numCache>
            </c:numRef>
          </c:val>
        </c:ser>
        <c:gapWidth val="70"/>
        <c:axId val="95371264"/>
        <c:axId val="95372416"/>
      </c:barChart>
      <c:lineChart>
        <c:grouping val="standard"/>
        <c:ser>
          <c:idx val="0"/>
          <c:order val="1"/>
          <c:tx>
            <c:strRef>
              <c:f>'11-ISO-ZIARNO-Grafik-PL-PŁN'!$F$39</c:f>
              <c:strCache>
                <c:ptCount val="1"/>
                <c:pt idx="0">
                  <c:v>% wilgotności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2"/>
            <c:spPr>
              <a:solidFill>
                <a:srgbClr val="00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dLbls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just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t"/>
            <c:showVal val="1"/>
          </c:dLbls>
          <c:cat>
            <c:strRef>
              <c:f>'11-ISO-ZIARNO-Grafik-PL-PŁN'!$A$40:$A$53</c:f>
              <c:strCache>
                <c:ptCount val="14"/>
                <c:pt idx="0">
                  <c:v>PR39V43</c:v>
                </c:pt>
                <c:pt idx="1">
                  <c:v>PR39K13</c:v>
                </c:pt>
                <c:pt idx="2">
                  <c:v>PR39N39</c:v>
                </c:pt>
                <c:pt idx="3">
                  <c:v>PR39G12</c:v>
                </c:pt>
                <c:pt idx="4">
                  <c:v>P8000</c:v>
                </c:pt>
                <c:pt idx="5">
                  <c:v>P8400</c:v>
                </c:pt>
                <c:pt idx="6">
                  <c:v>P8100</c:v>
                </c:pt>
                <c:pt idx="7">
                  <c:v>PR39T13</c:v>
                </c:pt>
                <c:pt idx="8">
                  <c:v>PR39A98</c:v>
                </c:pt>
                <c:pt idx="9">
                  <c:v>PR39D23</c:v>
                </c:pt>
                <c:pt idx="10">
                  <c:v>PR39F58</c:v>
                </c:pt>
                <c:pt idx="11">
                  <c:v>PR38N86</c:v>
                </c:pt>
                <c:pt idx="12">
                  <c:v>PR38A79</c:v>
                </c:pt>
                <c:pt idx="13">
                  <c:v>CLARICA</c:v>
                </c:pt>
              </c:strCache>
            </c:strRef>
          </c:cat>
          <c:val>
            <c:numRef>
              <c:f>'11-ISO-ZIARNO-Grafik-PL-PŁN'!$F$40:$F$53</c:f>
              <c:numCache>
                <c:formatCode>0.0</c:formatCode>
                <c:ptCount val="14"/>
                <c:pt idx="0">
                  <c:v>32.104285714285716</c:v>
                </c:pt>
                <c:pt idx="1">
                  <c:v>34.618181818181817</c:v>
                </c:pt>
                <c:pt idx="2">
                  <c:v>33.966250000000002</c:v>
                </c:pt>
                <c:pt idx="3">
                  <c:v>33.642727272727271</c:v>
                </c:pt>
                <c:pt idx="4">
                  <c:v>33.213333333333331</c:v>
                </c:pt>
                <c:pt idx="5">
                  <c:v>31.883333333333336</c:v>
                </c:pt>
                <c:pt idx="6">
                  <c:v>34.287500000000001</c:v>
                </c:pt>
                <c:pt idx="7">
                  <c:v>34.174999999999997</c:v>
                </c:pt>
                <c:pt idx="8">
                  <c:v>31.566666666666666</c:v>
                </c:pt>
                <c:pt idx="9">
                  <c:v>34.98866666666666</c:v>
                </c:pt>
                <c:pt idx="10">
                  <c:v>34.910833333333336</c:v>
                </c:pt>
                <c:pt idx="11">
                  <c:v>35.56666666666667</c:v>
                </c:pt>
                <c:pt idx="12">
                  <c:v>36.383333333333333</c:v>
                </c:pt>
                <c:pt idx="13" formatCode="General">
                  <c:v>33.25</c:v>
                </c:pt>
              </c:numCache>
            </c:numRef>
          </c:val>
        </c:ser>
        <c:marker val="1"/>
        <c:axId val="95373952"/>
        <c:axId val="95380224"/>
      </c:lineChart>
      <c:catAx>
        <c:axId val="953712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372416"/>
        <c:crosses val="autoZero"/>
        <c:lblAlgn val="ctr"/>
        <c:lblOffset val="100"/>
        <c:tickLblSkip val="1"/>
        <c:tickMarkSkip val="1"/>
      </c:catAx>
      <c:valAx>
        <c:axId val="95372416"/>
        <c:scaling>
          <c:orientation val="minMax"/>
          <c:max val="12"/>
          <c:min val="9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371264"/>
        <c:crosses val="autoZero"/>
        <c:crossBetween val="between"/>
        <c:majorUnit val="1"/>
        <c:minorUnit val="0.1"/>
      </c:valAx>
      <c:catAx>
        <c:axId val="95373952"/>
        <c:scaling>
          <c:orientation val="minMax"/>
        </c:scaling>
        <c:delete val="1"/>
        <c:axPos val="b"/>
        <c:title>
          <c:tx>
            <c:strRef>
              <c:f>'11-ISO-ZIARNO-Grafik-PL-PŁN'!$A$37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0.50761446483109152"/>
              <c:y val="2.6402682811666602E-2"/>
            </c:manualLayout>
          </c:layout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pl-PL"/>
            </a:p>
          </c:txPr>
        </c:title>
        <c:numFmt formatCode="General" sourceLinked="1"/>
        <c:tickLblPos val="none"/>
        <c:crossAx val="95380224"/>
        <c:crossesAt val="85"/>
        <c:lblAlgn val="ctr"/>
        <c:lblOffset val="100"/>
      </c:catAx>
      <c:valAx>
        <c:axId val="95380224"/>
        <c:scaling>
          <c:orientation val="minMax"/>
          <c:max val="37"/>
          <c:min val="30"/>
        </c:scaling>
        <c:axPos val="r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373952"/>
        <c:crosses val="max"/>
        <c:crossBetween val="between"/>
        <c:majorUnit val="1"/>
        <c:minorUnit val="0.1"/>
      </c:valAx>
      <c:spPr>
        <a:gradFill rotWithShape="0">
          <a:gsLst>
            <a:gs pos="0">
              <a:srgbClr val="FFFF99"/>
            </a:gs>
            <a:gs pos="100000">
              <a:srgbClr val="FFFF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327063625243591E-2"/>
          <c:y val="4.4554503150874274E-2"/>
          <c:w val="0.82335066195603057"/>
          <c:h val="4.2904359568957988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0.98425196850393659" l="0.74803149606299413" r="0.748031496062994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4</xdr:row>
      <xdr:rowOff>247650</xdr:rowOff>
    </xdr:from>
    <xdr:to>
      <xdr:col>7</xdr:col>
      <xdr:colOff>781050</xdr:colOff>
      <xdr:row>6</xdr:row>
      <xdr:rowOff>238125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300" y="67627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4</xdr:row>
      <xdr:rowOff>38100</xdr:rowOff>
    </xdr:from>
    <xdr:to>
      <xdr:col>11</xdr:col>
      <xdr:colOff>266701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ornowtobi/My%20Documents/Kulturen/mais/Aergebnisse%20Anke/K%20Demo_Dedelow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E_Data"/>
      <sheetName val="TDE_Text"/>
      <sheetName val="TDE_Trait_Codes"/>
      <sheetName val="TDE_Languages"/>
      <sheetName val="Aussaatplan u. Bonituren"/>
      <sheetName val="TDE_Report"/>
      <sheetName val=" Marktleistung"/>
      <sheetName val="Scatterplot"/>
      <sheetName val="Säulengraph"/>
      <sheetName val="Tab"/>
      <sheetName val="KRZ"/>
    </sheetNames>
    <sheetDataSet>
      <sheetData sheetId="0">
        <row r="45">
          <cell r="J45">
            <v>31.5</v>
          </cell>
        </row>
        <row r="46">
          <cell r="J46">
            <v>34.299999999999997</v>
          </cell>
        </row>
        <row r="47">
          <cell r="J47">
            <v>37.299999999999997</v>
          </cell>
        </row>
        <row r="48">
          <cell r="J48">
            <v>34</v>
          </cell>
        </row>
        <row r="49">
          <cell r="J49">
            <v>33.700000000000003</v>
          </cell>
        </row>
        <row r="50">
          <cell r="J50">
            <v>33.6</v>
          </cell>
        </row>
        <row r="51">
          <cell r="J51">
            <v>33.1</v>
          </cell>
        </row>
        <row r="52">
          <cell r="J52">
            <v>35.700000000000003</v>
          </cell>
        </row>
        <row r="53">
          <cell r="J53">
            <v>35.799999999999997</v>
          </cell>
        </row>
        <row r="54">
          <cell r="J54">
            <v>35.5</v>
          </cell>
        </row>
        <row r="55">
          <cell r="J55">
            <v>34.700000000000003</v>
          </cell>
        </row>
        <row r="56">
          <cell r="J56">
            <v>34.700000000000003</v>
          </cell>
        </row>
        <row r="57">
          <cell r="J57">
            <v>37.299999999999997</v>
          </cell>
        </row>
        <row r="58">
          <cell r="J58">
            <v>35.299999999999997</v>
          </cell>
        </row>
        <row r="59">
          <cell r="J59">
            <v>40.1</v>
          </cell>
        </row>
        <row r="60">
          <cell r="J60">
            <v>37.1</v>
          </cell>
        </row>
        <row r="61">
          <cell r="J61">
            <v>40.1</v>
          </cell>
        </row>
        <row r="62">
          <cell r="J62">
            <v>36.799999999999997</v>
          </cell>
        </row>
        <row r="63">
          <cell r="J63">
            <v>39</v>
          </cell>
        </row>
        <row r="64">
          <cell r="J64">
            <v>44.7</v>
          </cell>
        </row>
        <row r="65">
          <cell r="J65">
            <v>43.7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G33" sqref="G33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2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13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>
        <v>88000</v>
      </c>
      <c r="F14" s="40">
        <v>313</v>
      </c>
      <c r="G14" s="40">
        <v>3</v>
      </c>
      <c r="H14" s="41">
        <v>1394</v>
      </c>
      <c r="I14" s="42">
        <v>31.9</v>
      </c>
      <c r="J14" s="43">
        <f t="shared" ref="J14:J26" si="1">(H14*10/(F14*G14))</f>
        <v>14.845580404685837</v>
      </c>
      <c r="K14" s="44">
        <f t="shared" ref="K14:K26" si="2">ROUND(J14*(1-((I14-14)/86)),2)</f>
        <v>11.76</v>
      </c>
      <c r="L14" s="45">
        <f t="shared" ref="L14:L26" si="3">ROUND(J14*(1-((I14-15)/85)),2)</f>
        <v>11.89</v>
      </c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88000</v>
      </c>
      <c r="F15" s="40">
        <v>313</v>
      </c>
      <c r="G15" s="40">
        <v>3</v>
      </c>
      <c r="H15" s="41">
        <v>1355</v>
      </c>
      <c r="I15" s="42">
        <v>32.1</v>
      </c>
      <c r="J15" s="43">
        <f t="shared" si="1"/>
        <v>14.43024494142705</v>
      </c>
      <c r="K15" s="44">
        <f t="shared" si="2"/>
        <v>11.39</v>
      </c>
      <c r="L15" s="45">
        <f t="shared" si="3"/>
        <v>11.53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85334</v>
      </c>
      <c r="F18" s="40">
        <v>313</v>
      </c>
      <c r="G18" s="40">
        <v>3</v>
      </c>
      <c r="H18" s="41">
        <v>1320</v>
      </c>
      <c r="I18" s="42">
        <v>32.6</v>
      </c>
      <c r="J18" s="43">
        <f t="shared" si="1"/>
        <v>14.057507987220447</v>
      </c>
      <c r="K18" s="44">
        <f t="shared" si="2"/>
        <v>11.02</v>
      </c>
      <c r="L18" s="45">
        <f t="shared" si="3"/>
        <v>11.15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>
        <v>85334</v>
      </c>
      <c r="F20" s="40">
        <v>313</v>
      </c>
      <c r="G20" s="40">
        <v>3</v>
      </c>
      <c r="H20" s="41">
        <v>1306</v>
      </c>
      <c r="I20" s="42">
        <v>31.4</v>
      </c>
      <c r="J20" s="43">
        <f t="shared" si="1"/>
        <v>13.908413205537807</v>
      </c>
      <c r="K20" s="44">
        <f t="shared" si="2"/>
        <v>11.09</v>
      </c>
      <c r="L20" s="45">
        <f t="shared" si="3"/>
        <v>11.22</v>
      </c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>
        <v>88000</v>
      </c>
      <c r="F21" s="40">
        <v>314</v>
      </c>
      <c r="G21" s="40">
        <v>3</v>
      </c>
      <c r="H21" s="41">
        <v>1300</v>
      </c>
      <c r="I21" s="42">
        <v>33.200000000000003</v>
      </c>
      <c r="J21" s="43">
        <f t="shared" si="1"/>
        <v>13.800424628450106</v>
      </c>
      <c r="K21" s="44">
        <f t="shared" si="2"/>
        <v>10.72</v>
      </c>
      <c r="L21" s="45">
        <f t="shared" si="3"/>
        <v>10.85</v>
      </c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88000</v>
      </c>
      <c r="F22" s="40">
        <v>314</v>
      </c>
      <c r="G22" s="40">
        <v>3</v>
      </c>
      <c r="H22" s="41">
        <v>1480</v>
      </c>
      <c r="I22" s="42">
        <v>37.799999999999997</v>
      </c>
      <c r="J22" s="43">
        <f t="shared" si="1"/>
        <v>15.711252653927813</v>
      </c>
      <c r="K22" s="44">
        <f t="shared" si="2"/>
        <v>11.36</v>
      </c>
      <c r="L22" s="45">
        <f t="shared" si="3"/>
        <v>11.5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/>
      <c r="F23" s="40"/>
      <c r="G23" s="40"/>
      <c r="H23" s="41"/>
      <c r="I23" s="42"/>
      <c r="J23" s="43"/>
      <c r="K23" s="44"/>
      <c r="L23" s="45"/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/>
      <c r="F25" s="40"/>
      <c r="G25" s="40"/>
      <c r="H25" s="41"/>
      <c r="I25" s="42"/>
      <c r="J25" s="43"/>
      <c r="K25" s="44"/>
      <c r="L25" s="45"/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85334</v>
      </c>
      <c r="F26" s="40">
        <v>314</v>
      </c>
      <c r="G26" s="40">
        <v>3</v>
      </c>
      <c r="H26" s="41">
        <v>1622</v>
      </c>
      <c r="I26" s="42">
        <v>33.5</v>
      </c>
      <c r="J26" s="43">
        <f t="shared" si="1"/>
        <v>17.218683651804671</v>
      </c>
      <c r="K26" s="44">
        <f t="shared" si="2"/>
        <v>13.31</v>
      </c>
      <c r="L26" s="45">
        <f t="shared" si="3"/>
        <v>13.47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52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3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3">
        <v>24</v>
      </c>
      <c r="D34" s="54" t="s">
        <v>50</v>
      </c>
      <c r="E34" s="55"/>
      <c r="F34" s="40"/>
      <c r="G34" s="40"/>
      <c r="H34" s="41"/>
      <c r="I34" s="42"/>
      <c r="J34" s="43"/>
      <c r="K34" s="44"/>
      <c r="L34" s="45"/>
    </row>
    <row r="35" spans="3:12" ht="15">
      <c r="C35" s="53">
        <v>25</v>
      </c>
      <c r="D35" s="56" t="s">
        <v>51</v>
      </c>
      <c r="E35" s="57"/>
      <c r="F35" s="40"/>
      <c r="G35" s="40"/>
      <c r="H35" s="41"/>
      <c r="I35" s="42"/>
      <c r="J35" s="43"/>
      <c r="K35" s="44"/>
      <c r="L35" s="45"/>
    </row>
    <row r="36" spans="3:12" ht="15">
      <c r="C36" s="53">
        <v>26</v>
      </c>
      <c r="D36" s="58" t="s">
        <v>52</v>
      </c>
      <c r="E36" s="52"/>
      <c r="F36" s="40"/>
      <c r="G36" s="40"/>
      <c r="H36" s="41"/>
      <c r="I36" s="42"/>
      <c r="J36" s="43"/>
      <c r="K36" s="44"/>
      <c r="L36" s="45"/>
    </row>
    <row r="37" spans="3:12" ht="15">
      <c r="C37" s="53">
        <v>27</v>
      </c>
      <c r="D37" s="56" t="s">
        <v>53</v>
      </c>
      <c r="E37" s="59"/>
      <c r="F37" s="60"/>
      <c r="G37" s="60"/>
      <c r="H37" s="61"/>
      <c r="I37" s="62"/>
      <c r="J37" s="43"/>
      <c r="K37" s="44"/>
      <c r="L37" s="45"/>
    </row>
    <row r="38" spans="3:12" ht="15">
      <c r="C38" s="53">
        <v>28</v>
      </c>
      <c r="D38" s="58" t="s">
        <v>54</v>
      </c>
      <c r="E38" s="59"/>
      <c r="F38" s="60"/>
      <c r="G38" s="60"/>
      <c r="H38" s="61"/>
      <c r="I38" s="62"/>
      <c r="J38" s="43"/>
      <c r="K38" s="44"/>
      <c r="L38" s="45"/>
    </row>
    <row r="39" spans="3:12" ht="15.75" thickBot="1">
      <c r="C39" s="63">
        <v>29</v>
      </c>
      <c r="D39" s="64" t="s">
        <v>55</v>
      </c>
      <c r="E39" s="65"/>
      <c r="F39" s="66"/>
      <c r="G39" s="66"/>
      <c r="H39" s="67"/>
      <c r="I39" s="68"/>
      <c r="J39" s="69"/>
      <c r="K39" s="70"/>
      <c r="L39" s="71"/>
    </row>
    <row r="40" spans="3:12">
      <c r="G40" s="72" t="s">
        <v>56</v>
      </c>
      <c r="H40" s="72"/>
      <c r="I40" s="73">
        <f>AVERAGE(I11:I39)</f>
        <v>33.214285714285715</v>
      </c>
      <c r="J40" s="73">
        <f t="shared" ref="J40:L40" si="4">AVERAGE(J11:J39)</f>
        <v>14.853158210436247</v>
      </c>
      <c r="K40" s="73">
        <f t="shared" si="4"/>
        <v>11.521428571428572</v>
      </c>
      <c r="L40" s="73">
        <f t="shared" si="4"/>
        <v>11.658571428571429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G33" sqref="G33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73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74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91">
        <v>80000</v>
      </c>
      <c r="F11" s="27">
        <v>392.5</v>
      </c>
      <c r="G11" s="27">
        <v>3</v>
      </c>
      <c r="H11" s="29">
        <v>1560</v>
      </c>
      <c r="I11" s="30">
        <v>25.7</v>
      </c>
      <c r="J11" s="31">
        <f>(H11*10/(F11*G11))</f>
        <v>13.248407643312103</v>
      </c>
      <c r="K11" s="32">
        <f>ROUND(J11*(1-((I11-14)/86)),2)</f>
        <v>11.45</v>
      </c>
      <c r="L11" s="33">
        <f>ROUND(J11*(1-((I11-15)/85)),2)</f>
        <v>11.58</v>
      </c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>
        <v>80000</v>
      </c>
      <c r="F12" s="40">
        <v>389.5</v>
      </c>
      <c r="G12" s="40">
        <v>3</v>
      </c>
      <c r="H12" s="41">
        <v>1860</v>
      </c>
      <c r="I12" s="42">
        <v>29.6</v>
      </c>
      <c r="J12" s="43">
        <f t="shared" ref="J12:J23" si="1">(H12*10/(F12*G12))</f>
        <v>15.917843388960206</v>
      </c>
      <c r="K12" s="44">
        <f t="shared" ref="K12:K23" si="2">ROUND(J12*(1-((I12-14)/86)),2)</f>
        <v>13.03</v>
      </c>
      <c r="L12" s="45">
        <f t="shared" ref="L12:L23" si="3">ROUND(J12*(1-((I12-15)/85)),2)</f>
        <v>13.18</v>
      </c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>
        <v>80000</v>
      </c>
      <c r="F13" s="40">
        <v>392.5</v>
      </c>
      <c r="G13" s="40">
        <v>3</v>
      </c>
      <c r="H13" s="41">
        <v>1650</v>
      </c>
      <c r="I13" s="42">
        <v>27.1</v>
      </c>
      <c r="J13" s="43">
        <f t="shared" si="1"/>
        <v>14.012738853503185</v>
      </c>
      <c r="K13" s="44">
        <f t="shared" si="2"/>
        <v>11.88</v>
      </c>
      <c r="L13" s="45">
        <f t="shared" si="3"/>
        <v>12.02</v>
      </c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>
        <v>80000</v>
      </c>
      <c r="F14" s="40">
        <v>357.5</v>
      </c>
      <c r="G14" s="40">
        <v>3</v>
      </c>
      <c r="H14" s="41">
        <v>1750</v>
      </c>
      <c r="I14" s="42">
        <v>32.299999999999997</v>
      </c>
      <c r="J14" s="43">
        <f t="shared" si="1"/>
        <v>16.317016317016318</v>
      </c>
      <c r="K14" s="44">
        <f t="shared" si="2"/>
        <v>12.84</v>
      </c>
      <c r="L14" s="45">
        <f t="shared" si="3"/>
        <v>13</v>
      </c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80000</v>
      </c>
      <c r="F15" s="40">
        <v>317.8</v>
      </c>
      <c r="G15" s="40">
        <v>3</v>
      </c>
      <c r="H15" s="41">
        <v>1590</v>
      </c>
      <c r="I15" s="42">
        <v>28.3</v>
      </c>
      <c r="J15" s="43">
        <f t="shared" si="1"/>
        <v>16.677155443675264</v>
      </c>
      <c r="K15" s="44">
        <f t="shared" si="2"/>
        <v>13.9</v>
      </c>
      <c r="L15" s="45">
        <f t="shared" si="3"/>
        <v>14.07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>
        <v>80000</v>
      </c>
      <c r="F16" s="40">
        <v>324</v>
      </c>
      <c r="G16" s="40">
        <v>3</v>
      </c>
      <c r="H16" s="41">
        <v>1720</v>
      </c>
      <c r="I16" s="42">
        <v>25.3</v>
      </c>
      <c r="J16" s="43">
        <f t="shared" si="1"/>
        <v>17.695473251028808</v>
      </c>
      <c r="K16" s="44">
        <f t="shared" si="2"/>
        <v>15.37</v>
      </c>
      <c r="L16" s="45">
        <f t="shared" si="3"/>
        <v>15.55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80000</v>
      </c>
      <c r="F18" s="40">
        <v>332</v>
      </c>
      <c r="G18" s="40">
        <v>3</v>
      </c>
      <c r="H18" s="41">
        <v>1700</v>
      </c>
      <c r="I18" s="42">
        <v>27.1</v>
      </c>
      <c r="J18" s="43">
        <f t="shared" si="1"/>
        <v>17.068273092369477</v>
      </c>
      <c r="K18" s="44">
        <f t="shared" si="2"/>
        <v>14.47</v>
      </c>
      <c r="L18" s="45">
        <f t="shared" si="3"/>
        <v>14.64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>
        <v>80000</v>
      </c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80000</v>
      </c>
      <c r="F22" s="40">
        <v>289</v>
      </c>
      <c r="G22" s="40">
        <v>3</v>
      </c>
      <c r="H22" s="41">
        <v>1720</v>
      </c>
      <c r="I22" s="42">
        <v>31.3</v>
      </c>
      <c r="J22" s="43">
        <f t="shared" si="1"/>
        <v>19.838523644752019</v>
      </c>
      <c r="K22" s="44">
        <f t="shared" si="2"/>
        <v>15.85</v>
      </c>
      <c r="L22" s="45">
        <f t="shared" si="3"/>
        <v>16.03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80000</v>
      </c>
      <c r="F23" s="40">
        <v>316</v>
      </c>
      <c r="G23" s="40">
        <v>3</v>
      </c>
      <c r="H23" s="41">
        <v>1580</v>
      </c>
      <c r="I23" s="42">
        <v>30.5</v>
      </c>
      <c r="J23" s="43">
        <f t="shared" si="1"/>
        <v>16.666666666666668</v>
      </c>
      <c r="K23" s="44">
        <f t="shared" si="2"/>
        <v>13.47</v>
      </c>
      <c r="L23" s="45">
        <f t="shared" si="3"/>
        <v>13.63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/>
      <c r="F25" s="40"/>
      <c r="G25" s="40"/>
      <c r="H25" s="41"/>
      <c r="I25" s="42"/>
      <c r="J25" s="43"/>
      <c r="K25" s="44"/>
      <c r="L25" s="45"/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/>
      <c r="F26" s="40"/>
      <c r="G26" s="40"/>
      <c r="H26" s="41"/>
      <c r="I26" s="42"/>
      <c r="J26" s="43"/>
      <c r="K26" s="44"/>
      <c r="L26" s="45"/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52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3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3">
        <v>24</v>
      </c>
      <c r="D34" s="54" t="s">
        <v>50</v>
      </c>
      <c r="E34" s="55"/>
      <c r="F34" s="40"/>
      <c r="G34" s="40"/>
      <c r="H34" s="41"/>
      <c r="I34" s="42"/>
      <c r="J34" s="43"/>
      <c r="K34" s="44"/>
      <c r="L34" s="45"/>
    </row>
    <row r="35" spans="3:12" ht="15">
      <c r="C35" s="53">
        <v>25</v>
      </c>
      <c r="D35" s="56" t="s">
        <v>51</v>
      </c>
      <c r="E35" s="57"/>
      <c r="F35" s="40"/>
      <c r="G35" s="40"/>
      <c r="H35" s="41"/>
      <c r="I35" s="42"/>
      <c r="J35" s="43"/>
      <c r="K35" s="44"/>
      <c r="L35" s="45"/>
    </row>
    <row r="36" spans="3:12" ht="15">
      <c r="C36" s="53">
        <v>26</v>
      </c>
      <c r="D36" s="58" t="s">
        <v>52</v>
      </c>
      <c r="E36" s="52"/>
      <c r="F36" s="40"/>
      <c r="G36" s="40"/>
      <c r="H36" s="41"/>
      <c r="I36" s="42"/>
      <c r="J36" s="43"/>
      <c r="K36" s="44"/>
      <c r="L36" s="45"/>
    </row>
    <row r="37" spans="3:12" ht="15">
      <c r="C37" s="53">
        <v>27</v>
      </c>
      <c r="D37" s="56" t="s">
        <v>53</v>
      </c>
      <c r="E37" s="59"/>
      <c r="F37" s="60"/>
      <c r="G37" s="60"/>
      <c r="H37" s="61"/>
      <c r="I37" s="62"/>
      <c r="J37" s="43"/>
      <c r="K37" s="44"/>
      <c r="L37" s="45"/>
    </row>
    <row r="38" spans="3:12" ht="15">
      <c r="C38" s="53">
        <v>28</v>
      </c>
      <c r="D38" s="58" t="s">
        <v>54</v>
      </c>
      <c r="E38" s="59"/>
      <c r="F38" s="60"/>
      <c r="G38" s="60"/>
      <c r="H38" s="61"/>
      <c r="I38" s="62"/>
      <c r="J38" s="43"/>
      <c r="K38" s="44"/>
      <c r="L38" s="45"/>
    </row>
    <row r="39" spans="3:12" ht="15.75" thickBot="1">
      <c r="C39" s="63">
        <v>29</v>
      </c>
      <c r="D39" s="64" t="s">
        <v>55</v>
      </c>
      <c r="E39" s="65"/>
      <c r="F39" s="66"/>
      <c r="G39" s="66"/>
      <c r="H39" s="67"/>
      <c r="I39" s="68"/>
      <c r="J39" s="69"/>
      <c r="K39" s="70"/>
      <c r="L39" s="71"/>
    </row>
    <row r="40" spans="3:12">
      <c r="G40" s="72" t="s">
        <v>56</v>
      </c>
      <c r="H40" s="72"/>
      <c r="I40" s="73">
        <f>AVERAGE(I11:I39)</f>
        <v>28.577777777777783</v>
      </c>
      <c r="J40" s="73">
        <f t="shared" ref="J40:L40" si="4">AVERAGE(J11:J39)</f>
        <v>16.382455366809339</v>
      </c>
      <c r="K40" s="73">
        <f t="shared" si="4"/>
        <v>13.584444444444443</v>
      </c>
      <c r="L40" s="73">
        <f t="shared" si="4"/>
        <v>13.744444444444445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G33" sqref="G33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75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76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>
        <v>80000</v>
      </c>
      <c r="F11" s="27">
        <v>142</v>
      </c>
      <c r="G11" s="27">
        <v>3</v>
      </c>
      <c r="H11" s="29">
        <v>515</v>
      </c>
      <c r="I11" s="30">
        <v>32</v>
      </c>
      <c r="J11" s="31">
        <f>(H11*10/(F11*G11))</f>
        <v>12.089201877934272</v>
      </c>
      <c r="K11" s="32">
        <f>ROUND(J11*(1-((I11-14)/86)),2)</f>
        <v>9.56</v>
      </c>
      <c r="L11" s="33">
        <f>ROUND(J11*(1-((I11-15)/85)),2)</f>
        <v>9.67</v>
      </c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>
        <v>80000</v>
      </c>
      <c r="F12" s="40">
        <v>142</v>
      </c>
      <c r="G12" s="40">
        <v>3</v>
      </c>
      <c r="H12" s="41">
        <v>545</v>
      </c>
      <c r="I12" s="42">
        <v>33</v>
      </c>
      <c r="J12" s="43">
        <f t="shared" ref="J12:J22" si="1">(H12*10/(F12*G12))</f>
        <v>12.793427230046948</v>
      </c>
      <c r="K12" s="44">
        <f t="shared" ref="K12:K22" si="2">ROUND(J12*(1-((I12-14)/86)),2)</f>
        <v>9.9700000000000006</v>
      </c>
      <c r="L12" s="45">
        <f t="shared" ref="L12:L22" si="3">ROUND(J12*(1-((I12-15)/85)),2)</f>
        <v>10.08</v>
      </c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>
        <v>80000</v>
      </c>
      <c r="F13" s="40">
        <v>142</v>
      </c>
      <c r="G13" s="40">
        <v>3</v>
      </c>
      <c r="H13" s="41">
        <v>530</v>
      </c>
      <c r="I13" s="42">
        <v>34</v>
      </c>
      <c r="J13" s="43">
        <f t="shared" si="1"/>
        <v>12.44131455399061</v>
      </c>
      <c r="K13" s="44">
        <f t="shared" si="2"/>
        <v>9.5500000000000007</v>
      </c>
      <c r="L13" s="45">
        <f t="shared" si="3"/>
        <v>9.66</v>
      </c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>
        <v>80000</v>
      </c>
      <c r="F14" s="40">
        <v>142</v>
      </c>
      <c r="G14" s="40">
        <v>3</v>
      </c>
      <c r="H14" s="41">
        <v>520</v>
      </c>
      <c r="I14" s="42">
        <v>34</v>
      </c>
      <c r="J14" s="43">
        <f t="shared" si="1"/>
        <v>12.206572769953052</v>
      </c>
      <c r="K14" s="44">
        <f t="shared" si="2"/>
        <v>9.3699999999999992</v>
      </c>
      <c r="L14" s="45">
        <f t="shared" si="3"/>
        <v>9.48</v>
      </c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80000</v>
      </c>
      <c r="F22" s="40">
        <v>142</v>
      </c>
      <c r="G22" s="40">
        <v>3</v>
      </c>
      <c r="H22" s="41">
        <v>570</v>
      </c>
      <c r="I22" s="42">
        <v>35.5</v>
      </c>
      <c r="J22" s="43">
        <f t="shared" si="1"/>
        <v>13.380281690140846</v>
      </c>
      <c r="K22" s="44">
        <f t="shared" si="2"/>
        <v>10.039999999999999</v>
      </c>
      <c r="L22" s="45">
        <f t="shared" si="3"/>
        <v>10.15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/>
      <c r="F23" s="40"/>
      <c r="G23" s="40"/>
      <c r="H23" s="41"/>
      <c r="I23" s="42"/>
      <c r="J23" s="43"/>
      <c r="K23" s="44"/>
      <c r="L23" s="45"/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/>
      <c r="F25" s="40"/>
      <c r="G25" s="40"/>
      <c r="H25" s="41"/>
      <c r="I25" s="42"/>
      <c r="J25" s="43"/>
      <c r="K25" s="44"/>
      <c r="L25" s="45"/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/>
      <c r="F26" s="40"/>
      <c r="G26" s="40"/>
      <c r="H26" s="41"/>
      <c r="I26" s="42"/>
      <c r="J26" s="43"/>
      <c r="K26" s="44"/>
      <c r="L26" s="45"/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52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3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3">
        <v>24</v>
      </c>
      <c r="D34" s="54" t="s">
        <v>50</v>
      </c>
      <c r="E34" s="55"/>
      <c r="F34" s="40"/>
      <c r="G34" s="40"/>
      <c r="H34" s="41"/>
      <c r="I34" s="42"/>
      <c r="J34" s="43"/>
      <c r="K34" s="44"/>
      <c r="L34" s="45"/>
    </row>
    <row r="35" spans="3:12" ht="15">
      <c r="C35" s="53">
        <v>25</v>
      </c>
      <c r="D35" s="56" t="s">
        <v>51</v>
      </c>
      <c r="E35" s="57"/>
      <c r="F35" s="40"/>
      <c r="G35" s="40"/>
      <c r="H35" s="41"/>
      <c r="I35" s="42"/>
      <c r="J35" s="43"/>
      <c r="K35" s="44"/>
      <c r="L35" s="45"/>
    </row>
    <row r="36" spans="3:12" ht="15">
      <c r="C36" s="53">
        <v>26</v>
      </c>
      <c r="D36" s="58" t="s">
        <v>52</v>
      </c>
      <c r="E36" s="52"/>
      <c r="F36" s="40"/>
      <c r="G36" s="40"/>
      <c r="H36" s="41"/>
      <c r="I36" s="42"/>
      <c r="J36" s="43"/>
      <c r="K36" s="44"/>
      <c r="L36" s="45"/>
    </row>
    <row r="37" spans="3:12" ht="15">
      <c r="C37" s="53">
        <v>27</v>
      </c>
      <c r="D37" s="56" t="s">
        <v>53</v>
      </c>
      <c r="E37" s="59"/>
      <c r="F37" s="60"/>
      <c r="G37" s="60"/>
      <c r="H37" s="61"/>
      <c r="I37" s="62"/>
      <c r="J37" s="43"/>
      <c r="K37" s="44"/>
      <c r="L37" s="45"/>
    </row>
    <row r="38" spans="3:12" ht="15">
      <c r="C38" s="53">
        <v>28</v>
      </c>
      <c r="D38" s="58" t="s">
        <v>54</v>
      </c>
      <c r="E38" s="59"/>
      <c r="F38" s="60"/>
      <c r="G38" s="60"/>
      <c r="H38" s="61"/>
      <c r="I38" s="62"/>
      <c r="J38" s="43"/>
      <c r="K38" s="44"/>
      <c r="L38" s="45"/>
    </row>
    <row r="39" spans="3:12" ht="15.75" thickBot="1">
      <c r="C39" s="63">
        <v>29</v>
      </c>
      <c r="D39" s="64" t="s">
        <v>55</v>
      </c>
      <c r="E39" s="65"/>
      <c r="F39" s="66"/>
      <c r="G39" s="66"/>
      <c r="H39" s="67"/>
      <c r="I39" s="68"/>
      <c r="J39" s="69"/>
      <c r="K39" s="70"/>
      <c r="L39" s="71"/>
    </row>
    <row r="40" spans="3:12">
      <c r="G40" s="72" t="s">
        <v>56</v>
      </c>
      <c r="H40" s="72"/>
      <c r="I40" s="73">
        <f>AVERAGE(I11:I39)</f>
        <v>33.700000000000003</v>
      </c>
      <c r="J40" s="73">
        <f t="shared" ref="J40:L40" si="4">AVERAGE(J11:J39)</f>
        <v>12.582159624413146</v>
      </c>
      <c r="K40" s="73">
        <f t="shared" si="4"/>
        <v>9.6980000000000004</v>
      </c>
      <c r="L40" s="73">
        <f t="shared" si="4"/>
        <v>9.8079999999999998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G33" sqref="G33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77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76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>
        <v>80000</v>
      </c>
      <c r="F11" s="27">
        <v>113</v>
      </c>
      <c r="G11" s="27">
        <v>3</v>
      </c>
      <c r="H11" s="29">
        <v>365</v>
      </c>
      <c r="I11" s="30">
        <v>32</v>
      </c>
      <c r="J11" s="31">
        <f>(H11*10/(F11*G11))</f>
        <v>10.766961651917404</v>
      </c>
      <c r="K11" s="32">
        <f>ROUND(J11*(1-((I11-14)/86)),2)</f>
        <v>8.51</v>
      </c>
      <c r="L11" s="33">
        <f>ROUND(J11*(1-((I11-15)/85)),2)</f>
        <v>8.61</v>
      </c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>
        <v>80000</v>
      </c>
      <c r="F12" s="40">
        <v>113</v>
      </c>
      <c r="G12" s="40">
        <v>3</v>
      </c>
      <c r="H12" s="41">
        <v>415</v>
      </c>
      <c r="I12" s="42">
        <v>34</v>
      </c>
      <c r="J12" s="43">
        <f t="shared" ref="J12:J15" si="1">(H12*10/(F12*G12))</f>
        <v>12.24188790560472</v>
      </c>
      <c r="K12" s="44">
        <f t="shared" ref="K12:K15" si="2">ROUND(J12*(1-((I12-14)/86)),2)</f>
        <v>9.39</v>
      </c>
      <c r="L12" s="45">
        <f t="shared" ref="L12:L15" si="3">ROUND(J12*(1-((I12-15)/85)),2)</f>
        <v>9.51</v>
      </c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>
        <v>80000</v>
      </c>
      <c r="F13" s="40">
        <v>113</v>
      </c>
      <c r="G13" s="40">
        <v>3</v>
      </c>
      <c r="H13" s="41">
        <v>410</v>
      </c>
      <c r="I13" s="42">
        <v>34</v>
      </c>
      <c r="J13" s="43">
        <f t="shared" si="1"/>
        <v>12.094395280235988</v>
      </c>
      <c r="K13" s="44">
        <f t="shared" si="2"/>
        <v>9.2799999999999994</v>
      </c>
      <c r="L13" s="45">
        <f t="shared" si="3"/>
        <v>9.39</v>
      </c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>
        <v>80000</v>
      </c>
      <c r="F14" s="40">
        <v>113</v>
      </c>
      <c r="G14" s="40">
        <v>3</v>
      </c>
      <c r="H14" s="41">
        <v>420</v>
      </c>
      <c r="I14" s="42">
        <v>34</v>
      </c>
      <c r="J14" s="43">
        <f t="shared" si="1"/>
        <v>12.389380530973451</v>
      </c>
      <c r="K14" s="44">
        <f t="shared" si="2"/>
        <v>9.51</v>
      </c>
      <c r="L14" s="45">
        <f t="shared" si="3"/>
        <v>9.6199999999999992</v>
      </c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80000</v>
      </c>
      <c r="F15" s="40">
        <v>113</v>
      </c>
      <c r="G15" s="40">
        <v>3</v>
      </c>
      <c r="H15" s="41">
        <v>405</v>
      </c>
      <c r="I15" s="42">
        <v>34</v>
      </c>
      <c r="J15" s="43">
        <f t="shared" si="1"/>
        <v>11.946902654867257</v>
      </c>
      <c r="K15" s="44">
        <f t="shared" si="2"/>
        <v>9.17</v>
      </c>
      <c r="L15" s="45">
        <f t="shared" si="3"/>
        <v>9.2799999999999994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/>
      <c r="F23" s="40"/>
      <c r="G23" s="40"/>
      <c r="H23" s="41"/>
      <c r="I23" s="42"/>
      <c r="J23" s="43"/>
      <c r="K23" s="44"/>
      <c r="L23" s="45"/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/>
      <c r="F25" s="40"/>
      <c r="G25" s="40"/>
      <c r="H25" s="41"/>
      <c r="I25" s="42"/>
      <c r="J25" s="43"/>
      <c r="K25" s="44"/>
      <c r="L25" s="45"/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/>
      <c r="F26" s="40"/>
      <c r="G26" s="40"/>
      <c r="H26" s="41"/>
      <c r="I26" s="42"/>
      <c r="J26" s="43"/>
      <c r="K26" s="44"/>
      <c r="L26" s="45"/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52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3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3">
        <v>24</v>
      </c>
      <c r="D34" s="54" t="s">
        <v>50</v>
      </c>
      <c r="E34" s="55"/>
      <c r="F34" s="40"/>
      <c r="G34" s="40"/>
      <c r="H34" s="41"/>
      <c r="I34" s="42"/>
      <c r="J34" s="43"/>
      <c r="K34" s="44"/>
      <c r="L34" s="45"/>
    </row>
    <row r="35" spans="3:12" ht="15">
      <c r="C35" s="53">
        <v>25</v>
      </c>
      <c r="D35" s="56" t="s">
        <v>51</v>
      </c>
      <c r="E35" s="57"/>
      <c r="F35" s="40"/>
      <c r="G35" s="40"/>
      <c r="H35" s="41"/>
      <c r="I35" s="42"/>
      <c r="J35" s="43"/>
      <c r="K35" s="44"/>
      <c r="L35" s="45"/>
    </row>
    <row r="36" spans="3:12" ht="15">
      <c r="C36" s="53">
        <v>26</v>
      </c>
      <c r="D36" s="58" t="s">
        <v>52</v>
      </c>
      <c r="E36" s="52"/>
      <c r="F36" s="40"/>
      <c r="G36" s="40"/>
      <c r="H36" s="41"/>
      <c r="I36" s="42"/>
      <c r="J36" s="43"/>
      <c r="K36" s="44"/>
      <c r="L36" s="45"/>
    </row>
    <row r="37" spans="3:12" ht="15">
      <c r="C37" s="53">
        <v>27</v>
      </c>
      <c r="D37" s="56" t="s">
        <v>53</v>
      </c>
      <c r="E37" s="59"/>
      <c r="F37" s="60"/>
      <c r="G37" s="60"/>
      <c r="H37" s="61"/>
      <c r="I37" s="62"/>
      <c r="J37" s="43"/>
      <c r="K37" s="44"/>
      <c r="L37" s="45"/>
    </row>
    <row r="38" spans="3:12" ht="15">
      <c r="C38" s="53">
        <v>28</v>
      </c>
      <c r="D38" s="58" t="s">
        <v>54</v>
      </c>
      <c r="E38" s="59"/>
      <c r="F38" s="60"/>
      <c r="G38" s="60"/>
      <c r="H38" s="61"/>
      <c r="I38" s="62"/>
      <c r="J38" s="43"/>
      <c r="K38" s="44"/>
      <c r="L38" s="45"/>
    </row>
    <row r="39" spans="3:12" ht="15.75" thickBot="1">
      <c r="C39" s="63">
        <v>29</v>
      </c>
      <c r="D39" s="64" t="s">
        <v>55</v>
      </c>
      <c r="E39" s="65"/>
      <c r="F39" s="66"/>
      <c r="G39" s="66"/>
      <c r="H39" s="67"/>
      <c r="I39" s="68"/>
      <c r="J39" s="69"/>
      <c r="K39" s="70"/>
      <c r="L39" s="71"/>
    </row>
    <row r="40" spans="3:12">
      <c r="G40" s="72" t="s">
        <v>56</v>
      </c>
      <c r="H40" s="72"/>
      <c r="I40" s="73">
        <f>AVERAGE(I11:I39)</f>
        <v>33.6</v>
      </c>
      <c r="J40" s="73">
        <f t="shared" ref="J40:L40" si="4">AVERAGE(J11:J39)</f>
        <v>11.887905604719766</v>
      </c>
      <c r="K40" s="73">
        <f t="shared" si="4"/>
        <v>9.1720000000000006</v>
      </c>
      <c r="L40" s="73">
        <f t="shared" si="4"/>
        <v>9.282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G33" sqref="G33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78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79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88000</v>
      </c>
      <c r="F15" s="40">
        <v>446</v>
      </c>
      <c r="G15" s="40">
        <v>4.5</v>
      </c>
      <c r="H15" s="41">
        <v>2420</v>
      </c>
      <c r="I15" s="42">
        <v>26</v>
      </c>
      <c r="J15" s="43">
        <f t="shared" ref="J15:J29" si="1">(H15*10/(F15*G15))</f>
        <v>12.057797708021923</v>
      </c>
      <c r="K15" s="44">
        <f t="shared" ref="K15:K29" si="2">ROUND(J15*(1-((I15-14)/86)),2)</f>
        <v>10.38</v>
      </c>
      <c r="L15" s="45">
        <f t="shared" ref="L15:L29" si="3">ROUND(J15*(1-((I15-15)/85)),2)</f>
        <v>10.5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88000</v>
      </c>
      <c r="F18" s="40">
        <v>445</v>
      </c>
      <c r="G18" s="40">
        <v>4.5</v>
      </c>
      <c r="H18" s="41">
        <v>2390</v>
      </c>
      <c r="I18" s="42">
        <v>34.5</v>
      </c>
      <c r="J18" s="43">
        <f t="shared" si="1"/>
        <v>11.935081148564295</v>
      </c>
      <c r="K18" s="44">
        <f t="shared" si="2"/>
        <v>9.09</v>
      </c>
      <c r="L18" s="45">
        <f t="shared" si="3"/>
        <v>9.1999999999999993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>
        <v>88000</v>
      </c>
      <c r="F19" s="40">
        <v>442</v>
      </c>
      <c r="G19" s="40">
        <v>4.5</v>
      </c>
      <c r="H19" s="41">
        <v>2320</v>
      </c>
      <c r="I19" s="42">
        <v>31</v>
      </c>
      <c r="J19" s="43">
        <f t="shared" si="1"/>
        <v>11.664152840623428</v>
      </c>
      <c r="K19" s="44">
        <f t="shared" si="2"/>
        <v>9.36</v>
      </c>
      <c r="L19" s="45">
        <f t="shared" si="3"/>
        <v>9.4700000000000006</v>
      </c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88000</v>
      </c>
      <c r="F22" s="40">
        <v>442</v>
      </c>
      <c r="G22" s="40">
        <v>4.5</v>
      </c>
      <c r="H22" s="41">
        <v>2940</v>
      </c>
      <c r="I22" s="42">
        <v>35</v>
      </c>
      <c r="J22" s="43">
        <f t="shared" si="1"/>
        <v>14.781297134238311</v>
      </c>
      <c r="K22" s="44">
        <f t="shared" si="2"/>
        <v>11.17</v>
      </c>
      <c r="L22" s="45">
        <f t="shared" si="3"/>
        <v>11.3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88000</v>
      </c>
      <c r="F23" s="40">
        <v>441</v>
      </c>
      <c r="G23" s="40">
        <v>4.5</v>
      </c>
      <c r="H23" s="41">
        <v>2170</v>
      </c>
      <c r="I23" s="42">
        <v>25</v>
      </c>
      <c r="J23" s="43">
        <f t="shared" si="1"/>
        <v>10.934744268077601</v>
      </c>
      <c r="K23" s="44">
        <f t="shared" si="2"/>
        <v>9.5399999999999991</v>
      </c>
      <c r="L23" s="45">
        <f t="shared" si="3"/>
        <v>9.65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>
        <v>88000</v>
      </c>
      <c r="F24" s="40">
        <v>441</v>
      </c>
      <c r="G24" s="40">
        <v>4.5</v>
      </c>
      <c r="H24" s="41">
        <v>2150</v>
      </c>
      <c r="I24" s="42">
        <v>28</v>
      </c>
      <c r="J24" s="43">
        <f t="shared" si="1"/>
        <v>10.833963214915595</v>
      </c>
      <c r="K24" s="44">
        <f t="shared" si="2"/>
        <v>9.07</v>
      </c>
      <c r="L24" s="45">
        <f t="shared" si="3"/>
        <v>9.18</v>
      </c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88000</v>
      </c>
      <c r="F25" s="40">
        <v>440</v>
      </c>
      <c r="G25" s="40">
        <v>4.5</v>
      </c>
      <c r="H25" s="41">
        <v>2810</v>
      </c>
      <c r="I25" s="42">
        <v>28.5</v>
      </c>
      <c r="J25" s="43">
        <f t="shared" si="1"/>
        <v>14.191919191919192</v>
      </c>
      <c r="K25" s="44">
        <f t="shared" si="2"/>
        <v>11.8</v>
      </c>
      <c r="L25" s="45">
        <f t="shared" si="3"/>
        <v>11.94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88000</v>
      </c>
      <c r="F26" s="40">
        <v>439</v>
      </c>
      <c r="G26" s="40">
        <v>4.5</v>
      </c>
      <c r="H26" s="41">
        <v>2910</v>
      </c>
      <c r="I26" s="42">
        <v>29</v>
      </c>
      <c r="J26" s="43">
        <f t="shared" si="1"/>
        <v>14.730447987851177</v>
      </c>
      <c r="K26" s="44">
        <f t="shared" si="2"/>
        <v>12.16</v>
      </c>
      <c r="L26" s="45">
        <f t="shared" si="3"/>
        <v>12.3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>
        <v>88000</v>
      </c>
      <c r="F27" s="40">
        <v>438</v>
      </c>
      <c r="G27" s="40">
        <v>4.5</v>
      </c>
      <c r="H27" s="41">
        <v>1950</v>
      </c>
      <c r="I27" s="42">
        <v>32.5</v>
      </c>
      <c r="J27" s="43">
        <f t="shared" si="1"/>
        <v>9.8934550989345507</v>
      </c>
      <c r="K27" s="44">
        <f t="shared" si="2"/>
        <v>7.77</v>
      </c>
      <c r="L27" s="45">
        <f t="shared" si="3"/>
        <v>7.86</v>
      </c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88000</v>
      </c>
      <c r="F28" s="40">
        <v>437</v>
      </c>
      <c r="G28" s="40">
        <v>4.5</v>
      </c>
      <c r="H28" s="41">
        <v>2320</v>
      </c>
      <c r="I28" s="42">
        <v>28.5</v>
      </c>
      <c r="J28" s="43">
        <f t="shared" si="1"/>
        <v>11.797609966946352</v>
      </c>
      <c r="K28" s="44">
        <f t="shared" si="2"/>
        <v>9.81</v>
      </c>
      <c r="L28" s="45">
        <f t="shared" si="3"/>
        <v>9.92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>
        <v>88000</v>
      </c>
      <c r="F29" s="40">
        <v>436</v>
      </c>
      <c r="G29" s="40">
        <v>4.5</v>
      </c>
      <c r="H29" s="41">
        <v>2380</v>
      </c>
      <c r="I29" s="42">
        <v>31</v>
      </c>
      <c r="J29" s="43">
        <f t="shared" si="1"/>
        <v>12.130479102956167</v>
      </c>
      <c r="K29" s="44">
        <f t="shared" si="2"/>
        <v>9.73</v>
      </c>
      <c r="L29" s="45">
        <f t="shared" si="3"/>
        <v>9.85</v>
      </c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52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3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3">
        <v>24</v>
      </c>
      <c r="D34" s="54" t="s">
        <v>50</v>
      </c>
      <c r="E34" s="55"/>
      <c r="F34" s="40"/>
      <c r="G34" s="40"/>
      <c r="H34" s="41"/>
      <c r="I34" s="42"/>
      <c r="J34" s="43"/>
      <c r="K34" s="44"/>
      <c r="L34" s="45"/>
    </row>
    <row r="35" spans="3:12" ht="15">
      <c r="C35" s="53">
        <v>25</v>
      </c>
      <c r="D35" s="56" t="s">
        <v>51</v>
      </c>
      <c r="E35" s="57"/>
      <c r="F35" s="40"/>
      <c r="G35" s="40"/>
      <c r="H35" s="41"/>
      <c r="I35" s="42"/>
      <c r="J35" s="43"/>
      <c r="K35" s="44"/>
      <c r="L35" s="45"/>
    </row>
    <row r="36" spans="3:12" ht="15">
      <c r="C36" s="53">
        <v>26</v>
      </c>
      <c r="D36" s="58" t="s">
        <v>52</v>
      </c>
      <c r="E36" s="52"/>
      <c r="F36" s="40"/>
      <c r="G36" s="40"/>
      <c r="H36" s="41"/>
      <c r="I36" s="42"/>
      <c r="J36" s="43"/>
      <c r="K36" s="44"/>
      <c r="L36" s="45"/>
    </row>
    <row r="37" spans="3:12" ht="15">
      <c r="C37" s="53">
        <v>27</v>
      </c>
      <c r="D37" s="56" t="s">
        <v>53</v>
      </c>
      <c r="E37" s="59"/>
      <c r="F37" s="60"/>
      <c r="G37" s="60"/>
      <c r="H37" s="61"/>
      <c r="I37" s="62"/>
      <c r="J37" s="43"/>
      <c r="K37" s="44"/>
      <c r="L37" s="45"/>
    </row>
    <row r="38" spans="3:12" ht="15">
      <c r="C38" s="53">
        <v>28</v>
      </c>
      <c r="D38" s="58" t="s">
        <v>54</v>
      </c>
      <c r="E38" s="59"/>
      <c r="F38" s="60"/>
      <c r="G38" s="60"/>
      <c r="H38" s="61"/>
      <c r="I38" s="62"/>
      <c r="J38" s="43"/>
      <c r="K38" s="44"/>
      <c r="L38" s="45"/>
    </row>
    <row r="39" spans="3:12" ht="15.75" thickBot="1">
      <c r="C39" s="63">
        <v>29</v>
      </c>
      <c r="D39" s="64" t="s">
        <v>55</v>
      </c>
      <c r="E39" s="65"/>
      <c r="F39" s="66"/>
      <c r="G39" s="66"/>
      <c r="H39" s="67"/>
      <c r="I39" s="68"/>
      <c r="J39" s="69"/>
      <c r="K39" s="70"/>
      <c r="L39" s="71"/>
    </row>
    <row r="40" spans="3:12">
      <c r="G40" s="72" t="s">
        <v>56</v>
      </c>
      <c r="H40" s="72"/>
      <c r="I40" s="73">
        <f>AVERAGE(I11:I39)</f>
        <v>29.90909090909091</v>
      </c>
      <c r="J40" s="73">
        <f t="shared" ref="J40:L40" si="4">AVERAGE(J11:J39)</f>
        <v>12.268267969368054</v>
      </c>
      <c r="K40" s="73">
        <f t="shared" si="4"/>
        <v>9.9890909090909084</v>
      </c>
      <c r="L40" s="73">
        <f t="shared" si="4"/>
        <v>10.106363636363636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G33" sqref="G33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80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81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80000</v>
      </c>
      <c r="F15" s="40">
        <v>176</v>
      </c>
      <c r="G15" s="40">
        <v>6</v>
      </c>
      <c r="H15" s="41">
        <v>1350</v>
      </c>
      <c r="I15" s="42">
        <v>35</v>
      </c>
      <c r="J15" s="43">
        <f t="shared" ref="J15:J25" si="1">(H15*10/(F15*G15))</f>
        <v>12.784090909090908</v>
      </c>
      <c r="K15" s="44">
        <f t="shared" ref="K15:K25" si="2">ROUND(J15*(1-((I15-14)/86)),2)</f>
        <v>9.66</v>
      </c>
      <c r="L15" s="45">
        <f t="shared" ref="L15:L25" si="3">ROUND(J15*(1-((I15-15)/85)),2)</f>
        <v>9.7799999999999994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80000</v>
      </c>
      <c r="F18" s="40">
        <v>175</v>
      </c>
      <c r="G18" s="40">
        <v>6</v>
      </c>
      <c r="H18" s="41">
        <v>1270</v>
      </c>
      <c r="I18" s="42">
        <v>32.6</v>
      </c>
      <c r="J18" s="43">
        <f t="shared" si="1"/>
        <v>12.095238095238095</v>
      </c>
      <c r="K18" s="44">
        <f t="shared" si="2"/>
        <v>9.48</v>
      </c>
      <c r="L18" s="45">
        <f t="shared" si="3"/>
        <v>9.59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80000</v>
      </c>
      <c r="F22" s="40">
        <v>174</v>
      </c>
      <c r="G22" s="40">
        <v>6</v>
      </c>
      <c r="H22" s="41">
        <v>1240</v>
      </c>
      <c r="I22" s="42">
        <v>34.5</v>
      </c>
      <c r="J22" s="43">
        <f t="shared" si="1"/>
        <v>11.877394636015326</v>
      </c>
      <c r="K22" s="44">
        <f t="shared" si="2"/>
        <v>9.0500000000000007</v>
      </c>
      <c r="L22" s="45">
        <f t="shared" si="3"/>
        <v>9.15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80000</v>
      </c>
      <c r="F23" s="40">
        <v>173</v>
      </c>
      <c r="G23" s="40">
        <v>6</v>
      </c>
      <c r="H23" s="41">
        <v>1200</v>
      </c>
      <c r="I23" s="42">
        <v>32.6</v>
      </c>
      <c r="J23" s="43">
        <f t="shared" si="1"/>
        <v>11.560693641618498</v>
      </c>
      <c r="K23" s="44">
        <f t="shared" si="2"/>
        <v>9.06</v>
      </c>
      <c r="L23" s="45">
        <f t="shared" si="3"/>
        <v>9.17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80000</v>
      </c>
      <c r="F25" s="40">
        <v>172</v>
      </c>
      <c r="G25" s="40">
        <v>6</v>
      </c>
      <c r="H25" s="41">
        <v>1090</v>
      </c>
      <c r="I25" s="42">
        <v>31.3</v>
      </c>
      <c r="J25" s="43">
        <f t="shared" si="1"/>
        <v>10.562015503875969</v>
      </c>
      <c r="K25" s="44">
        <f t="shared" si="2"/>
        <v>8.44</v>
      </c>
      <c r="L25" s="45">
        <f t="shared" si="3"/>
        <v>8.5399999999999991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/>
      <c r="F26" s="40"/>
      <c r="G26" s="40"/>
      <c r="H26" s="41"/>
      <c r="I26" s="42"/>
      <c r="J26" s="43"/>
      <c r="K26" s="44"/>
      <c r="L26" s="45"/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52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3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3">
        <v>24</v>
      </c>
      <c r="D34" s="54" t="s">
        <v>50</v>
      </c>
      <c r="E34" s="55"/>
      <c r="F34" s="40"/>
      <c r="G34" s="40"/>
      <c r="H34" s="41"/>
      <c r="I34" s="42"/>
      <c r="J34" s="43"/>
      <c r="K34" s="44"/>
      <c r="L34" s="45"/>
    </row>
    <row r="35" spans="3:12" ht="15">
      <c r="C35" s="53">
        <v>25</v>
      </c>
      <c r="D35" s="56" t="s">
        <v>51</v>
      </c>
      <c r="E35" s="57"/>
      <c r="F35" s="40"/>
      <c r="G35" s="40"/>
      <c r="H35" s="41"/>
      <c r="I35" s="42"/>
      <c r="J35" s="43"/>
      <c r="K35" s="44"/>
      <c r="L35" s="45"/>
    </row>
    <row r="36" spans="3:12" ht="15">
      <c r="C36" s="53">
        <v>26</v>
      </c>
      <c r="D36" s="58" t="s">
        <v>52</v>
      </c>
      <c r="E36" s="52"/>
      <c r="F36" s="40"/>
      <c r="G36" s="40"/>
      <c r="H36" s="41"/>
      <c r="I36" s="42"/>
      <c r="J36" s="43"/>
      <c r="K36" s="44"/>
      <c r="L36" s="45"/>
    </row>
    <row r="37" spans="3:12" ht="15">
      <c r="C37" s="53">
        <v>27</v>
      </c>
      <c r="D37" s="56" t="s">
        <v>53</v>
      </c>
      <c r="E37" s="59"/>
      <c r="F37" s="60"/>
      <c r="G37" s="60"/>
      <c r="H37" s="61"/>
      <c r="I37" s="62"/>
      <c r="J37" s="43"/>
      <c r="K37" s="44"/>
      <c r="L37" s="45"/>
    </row>
    <row r="38" spans="3:12" ht="15">
      <c r="C38" s="53">
        <v>28</v>
      </c>
      <c r="D38" s="58" t="s">
        <v>54</v>
      </c>
      <c r="E38" s="59"/>
      <c r="F38" s="60"/>
      <c r="G38" s="60"/>
      <c r="H38" s="61"/>
      <c r="I38" s="62"/>
      <c r="J38" s="43"/>
      <c r="K38" s="44"/>
      <c r="L38" s="45"/>
    </row>
    <row r="39" spans="3:12" ht="15.75" thickBot="1">
      <c r="C39" s="63">
        <v>29</v>
      </c>
      <c r="D39" s="64" t="s">
        <v>55</v>
      </c>
      <c r="E39" s="65"/>
      <c r="F39" s="66"/>
      <c r="G39" s="66"/>
      <c r="H39" s="67"/>
      <c r="I39" s="68"/>
      <c r="J39" s="69"/>
      <c r="K39" s="70"/>
      <c r="L39" s="71"/>
    </row>
    <row r="40" spans="3:12">
      <c r="G40" s="72" t="s">
        <v>56</v>
      </c>
      <c r="H40" s="72"/>
      <c r="I40" s="73">
        <f>AVERAGE(I11:I39)</f>
        <v>33.200000000000003</v>
      </c>
      <c r="J40" s="73">
        <f t="shared" ref="J40:L40" si="4">AVERAGE(J11:J39)</f>
        <v>11.775886557167759</v>
      </c>
      <c r="K40" s="73">
        <f t="shared" si="4"/>
        <v>9.1379999999999999</v>
      </c>
      <c r="L40" s="73">
        <f t="shared" si="4"/>
        <v>9.2459999999999987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G33" sqref="G33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82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83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91">
        <v>80000</v>
      </c>
      <c r="F11" s="27">
        <v>479</v>
      </c>
      <c r="G11" s="27">
        <v>3</v>
      </c>
      <c r="H11" s="29">
        <v>1910</v>
      </c>
      <c r="I11" s="30">
        <v>39.5</v>
      </c>
      <c r="J11" s="31">
        <f>(H11*10/(F11*G11))</f>
        <v>13.291579679888656</v>
      </c>
      <c r="K11" s="32">
        <f>ROUND(J11*(1-((I11-14)/86)),2)</f>
        <v>9.35</v>
      </c>
      <c r="L11" s="33">
        <f>ROUND(J11*(1-((I11-15)/85)),2)</f>
        <v>9.4600000000000009</v>
      </c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>
        <v>80000</v>
      </c>
      <c r="F12" s="40">
        <v>481</v>
      </c>
      <c r="G12" s="40">
        <v>3</v>
      </c>
      <c r="H12" s="41">
        <v>2360</v>
      </c>
      <c r="I12" s="42">
        <v>45</v>
      </c>
      <c r="J12" s="43">
        <f t="shared" ref="J12:J26" si="1">(H12*10/(F12*G12))</f>
        <v>16.354816354816354</v>
      </c>
      <c r="K12" s="44">
        <f t="shared" ref="K12:K26" si="2">ROUND(J12*(1-((I12-14)/86)),2)</f>
        <v>10.46</v>
      </c>
      <c r="L12" s="45">
        <f t="shared" ref="L12:L26" si="3">ROUND(J12*(1-((I12-15)/85)),2)</f>
        <v>10.58</v>
      </c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>
        <v>80000</v>
      </c>
      <c r="F13" s="40">
        <v>480</v>
      </c>
      <c r="G13" s="40">
        <v>3</v>
      </c>
      <c r="H13" s="41">
        <v>1850</v>
      </c>
      <c r="I13" s="42">
        <v>46</v>
      </c>
      <c r="J13" s="43">
        <f t="shared" si="1"/>
        <v>12.847222222222221</v>
      </c>
      <c r="K13" s="44">
        <f t="shared" si="2"/>
        <v>8.07</v>
      </c>
      <c r="L13" s="45">
        <f t="shared" si="3"/>
        <v>8.16</v>
      </c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>
        <v>80000</v>
      </c>
      <c r="F14" s="40">
        <v>482</v>
      </c>
      <c r="G14" s="40">
        <v>3</v>
      </c>
      <c r="H14" s="41">
        <v>2080</v>
      </c>
      <c r="I14" s="42">
        <v>37</v>
      </c>
      <c r="J14" s="43">
        <f t="shared" si="1"/>
        <v>14.384508990318119</v>
      </c>
      <c r="K14" s="44">
        <f t="shared" si="2"/>
        <v>10.54</v>
      </c>
      <c r="L14" s="45">
        <f t="shared" si="3"/>
        <v>10.66</v>
      </c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80000</v>
      </c>
      <c r="F15" s="40">
        <v>483</v>
      </c>
      <c r="G15" s="40">
        <v>3</v>
      </c>
      <c r="H15" s="41">
        <v>2390</v>
      </c>
      <c r="I15" s="42">
        <v>39.5</v>
      </c>
      <c r="J15" s="43">
        <f t="shared" si="1"/>
        <v>16.494133885438234</v>
      </c>
      <c r="K15" s="44">
        <f t="shared" si="2"/>
        <v>11.6</v>
      </c>
      <c r="L15" s="45">
        <f t="shared" si="3"/>
        <v>11.74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80000</v>
      </c>
      <c r="F18" s="40">
        <v>485</v>
      </c>
      <c r="G18" s="40">
        <v>3</v>
      </c>
      <c r="H18" s="41">
        <v>2300</v>
      </c>
      <c r="I18" s="42">
        <v>40</v>
      </c>
      <c r="J18" s="43">
        <f t="shared" si="1"/>
        <v>15.807560137457045</v>
      </c>
      <c r="K18" s="44">
        <f t="shared" si="2"/>
        <v>11.03</v>
      </c>
      <c r="L18" s="45">
        <f t="shared" si="3"/>
        <v>11.16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80000</v>
      </c>
      <c r="F22" s="40">
        <v>487</v>
      </c>
      <c r="G22" s="40">
        <v>3</v>
      </c>
      <c r="H22" s="41">
        <v>2180</v>
      </c>
      <c r="I22" s="42">
        <v>38</v>
      </c>
      <c r="J22" s="43">
        <f t="shared" si="1"/>
        <v>14.921286789869953</v>
      </c>
      <c r="K22" s="44">
        <f t="shared" si="2"/>
        <v>10.76</v>
      </c>
      <c r="L22" s="45">
        <f t="shared" si="3"/>
        <v>10.88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80000</v>
      </c>
      <c r="F23" s="40">
        <v>489</v>
      </c>
      <c r="G23" s="40">
        <v>3</v>
      </c>
      <c r="H23" s="41">
        <v>2350</v>
      </c>
      <c r="I23" s="42">
        <v>45</v>
      </c>
      <c r="J23" s="43">
        <f t="shared" si="1"/>
        <v>16.01908657123381</v>
      </c>
      <c r="K23" s="44">
        <f t="shared" si="2"/>
        <v>10.24</v>
      </c>
      <c r="L23" s="45">
        <f t="shared" si="3"/>
        <v>10.37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80000</v>
      </c>
      <c r="F25" s="40">
        <v>491</v>
      </c>
      <c r="G25" s="40">
        <v>3</v>
      </c>
      <c r="H25" s="41">
        <v>2330</v>
      </c>
      <c r="I25" s="42">
        <v>48</v>
      </c>
      <c r="J25" s="43">
        <f t="shared" si="1"/>
        <v>15.818058384249831</v>
      </c>
      <c r="K25" s="44">
        <f t="shared" si="2"/>
        <v>9.56</v>
      </c>
      <c r="L25" s="45">
        <f t="shared" si="3"/>
        <v>9.68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80000</v>
      </c>
      <c r="F26" s="40">
        <v>494</v>
      </c>
      <c r="G26" s="40">
        <v>3</v>
      </c>
      <c r="H26" s="41">
        <v>2280</v>
      </c>
      <c r="I26" s="42">
        <v>50</v>
      </c>
      <c r="J26" s="43">
        <f t="shared" si="1"/>
        <v>15.384615384615385</v>
      </c>
      <c r="K26" s="44">
        <f t="shared" si="2"/>
        <v>8.94</v>
      </c>
      <c r="L26" s="45">
        <f t="shared" si="3"/>
        <v>9.0500000000000007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52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3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3">
        <v>24</v>
      </c>
      <c r="D34" s="54" t="s">
        <v>50</v>
      </c>
      <c r="E34" s="55"/>
      <c r="F34" s="40"/>
      <c r="G34" s="40"/>
      <c r="H34" s="41"/>
      <c r="I34" s="42"/>
      <c r="J34" s="43"/>
      <c r="K34" s="44"/>
      <c r="L34" s="45"/>
    </row>
    <row r="35" spans="3:12" ht="15">
      <c r="C35" s="53">
        <v>25</v>
      </c>
      <c r="D35" s="56" t="s">
        <v>51</v>
      </c>
      <c r="E35" s="57"/>
      <c r="F35" s="40"/>
      <c r="G35" s="40"/>
      <c r="H35" s="41"/>
      <c r="I35" s="42"/>
      <c r="J35" s="43"/>
      <c r="K35" s="44"/>
      <c r="L35" s="45"/>
    </row>
    <row r="36" spans="3:12" ht="15">
      <c r="C36" s="53">
        <v>26</v>
      </c>
      <c r="D36" s="58" t="s">
        <v>52</v>
      </c>
      <c r="E36" s="52"/>
      <c r="F36" s="40"/>
      <c r="G36" s="40"/>
      <c r="H36" s="41"/>
      <c r="I36" s="42"/>
      <c r="J36" s="43"/>
      <c r="K36" s="44"/>
      <c r="L36" s="45"/>
    </row>
    <row r="37" spans="3:12" ht="15">
      <c r="C37" s="53">
        <v>27</v>
      </c>
      <c r="D37" s="56" t="s">
        <v>53</v>
      </c>
      <c r="E37" s="59"/>
      <c r="F37" s="60"/>
      <c r="G37" s="60"/>
      <c r="H37" s="61"/>
      <c r="I37" s="62"/>
      <c r="J37" s="43"/>
      <c r="K37" s="44"/>
      <c r="L37" s="45"/>
    </row>
    <row r="38" spans="3:12" ht="15">
      <c r="C38" s="53">
        <v>28</v>
      </c>
      <c r="D38" s="58" t="s">
        <v>54</v>
      </c>
      <c r="E38" s="59"/>
      <c r="F38" s="60"/>
      <c r="G38" s="60"/>
      <c r="H38" s="61"/>
      <c r="I38" s="62"/>
      <c r="J38" s="43"/>
      <c r="K38" s="44"/>
      <c r="L38" s="45"/>
    </row>
    <row r="39" spans="3:12" ht="15.75" thickBot="1">
      <c r="C39" s="63">
        <v>29</v>
      </c>
      <c r="D39" s="64" t="s">
        <v>55</v>
      </c>
      <c r="E39" s="65"/>
      <c r="F39" s="66"/>
      <c r="G39" s="66"/>
      <c r="H39" s="67"/>
      <c r="I39" s="68"/>
      <c r="J39" s="69"/>
      <c r="K39" s="70"/>
      <c r="L39" s="71"/>
    </row>
    <row r="40" spans="3:12">
      <c r="G40" s="72" t="s">
        <v>56</v>
      </c>
      <c r="H40" s="72"/>
      <c r="I40" s="73">
        <f>AVERAGE(I11:I39)</f>
        <v>42.8</v>
      </c>
      <c r="J40" s="73">
        <f t="shared" ref="J40:L40" si="4">AVERAGE(J11:J39)</f>
        <v>15.132286840010963</v>
      </c>
      <c r="K40" s="73">
        <f t="shared" si="4"/>
        <v>10.055</v>
      </c>
      <c r="L40" s="73">
        <f t="shared" si="4"/>
        <v>10.173999999999999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G33" sqref="G33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84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85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94000</v>
      </c>
      <c r="F15" s="40">
        <v>333</v>
      </c>
      <c r="G15" s="40">
        <v>3</v>
      </c>
      <c r="H15" s="41">
        <v>1300</v>
      </c>
      <c r="I15" s="42">
        <v>32.5</v>
      </c>
      <c r="J15" s="43">
        <f t="shared" ref="J15:J32" si="1">(H15*10/(F15*G15))</f>
        <v>13.013013013013014</v>
      </c>
      <c r="K15" s="44">
        <f t="shared" ref="K15:K32" si="2">ROUND(J15*(1-((I15-14)/86)),2)</f>
        <v>10.210000000000001</v>
      </c>
      <c r="L15" s="45">
        <f t="shared" ref="L15:L32" si="3">ROUND(J15*(1-((I15-15)/85)),2)</f>
        <v>10.33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94000</v>
      </c>
      <c r="F18" s="40">
        <v>333</v>
      </c>
      <c r="G18" s="40">
        <v>3</v>
      </c>
      <c r="H18" s="41">
        <v>1330</v>
      </c>
      <c r="I18" s="42">
        <v>35.5</v>
      </c>
      <c r="J18" s="43">
        <f t="shared" si="1"/>
        <v>13.313313313313314</v>
      </c>
      <c r="K18" s="44">
        <f t="shared" si="2"/>
        <v>9.98</v>
      </c>
      <c r="L18" s="45">
        <f t="shared" si="3"/>
        <v>10.1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>
        <v>94000</v>
      </c>
      <c r="F19" s="40">
        <v>333</v>
      </c>
      <c r="G19" s="40">
        <v>3</v>
      </c>
      <c r="H19" s="41">
        <v>1440</v>
      </c>
      <c r="I19" s="42">
        <v>37.5</v>
      </c>
      <c r="J19" s="43">
        <f t="shared" si="1"/>
        <v>14.414414414414415</v>
      </c>
      <c r="K19" s="44">
        <f t="shared" si="2"/>
        <v>10.48</v>
      </c>
      <c r="L19" s="45">
        <f t="shared" si="3"/>
        <v>10.6</v>
      </c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94000</v>
      </c>
      <c r="F22" s="40">
        <v>333</v>
      </c>
      <c r="G22" s="40">
        <v>3</v>
      </c>
      <c r="H22" s="41">
        <v>1520</v>
      </c>
      <c r="I22" s="42">
        <v>37</v>
      </c>
      <c r="J22" s="43">
        <f t="shared" si="1"/>
        <v>15.215215215215215</v>
      </c>
      <c r="K22" s="44">
        <f t="shared" si="2"/>
        <v>11.15</v>
      </c>
      <c r="L22" s="45">
        <f t="shared" si="3"/>
        <v>11.28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94000</v>
      </c>
      <c r="F23" s="40">
        <v>333</v>
      </c>
      <c r="G23" s="40">
        <v>3</v>
      </c>
      <c r="H23" s="41">
        <v>1380</v>
      </c>
      <c r="I23" s="42">
        <v>35.5</v>
      </c>
      <c r="J23" s="43">
        <f t="shared" si="1"/>
        <v>13.813813813813814</v>
      </c>
      <c r="K23" s="44">
        <f t="shared" si="2"/>
        <v>10.36</v>
      </c>
      <c r="L23" s="45">
        <f t="shared" si="3"/>
        <v>10.48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94000</v>
      </c>
      <c r="F25" s="40">
        <v>333</v>
      </c>
      <c r="G25" s="40">
        <v>3</v>
      </c>
      <c r="H25" s="41">
        <v>1470</v>
      </c>
      <c r="I25" s="42">
        <v>35</v>
      </c>
      <c r="J25" s="43">
        <f t="shared" si="1"/>
        <v>14.714714714714715</v>
      </c>
      <c r="K25" s="44">
        <f t="shared" si="2"/>
        <v>11.12</v>
      </c>
      <c r="L25" s="45">
        <f t="shared" si="3"/>
        <v>11.25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94000</v>
      </c>
      <c r="F26" s="40">
        <v>333</v>
      </c>
      <c r="G26" s="40">
        <v>3</v>
      </c>
      <c r="H26" s="41">
        <v>1520</v>
      </c>
      <c r="I26" s="42">
        <v>34.5</v>
      </c>
      <c r="J26" s="43">
        <f t="shared" si="1"/>
        <v>15.215215215215215</v>
      </c>
      <c r="K26" s="44">
        <f t="shared" si="2"/>
        <v>11.59</v>
      </c>
      <c r="L26" s="45">
        <f t="shared" si="3"/>
        <v>11.72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94000</v>
      </c>
      <c r="F28" s="40">
        <v>333</v>
      </c>
      <c r="G28" s="40">
        <v>3</v>
      </c>
      <c r="H28" s="41">
        <v>1460</v>
      </c>
      <c r="I28" s="42">
        <v>32.5</v>
      </c>
      <c r="J28" s="43">
        <f t="shared" si="1"/>
        <v>14.614614614614615</v>
      </c>
      <c r="K28" s="44">
        <f t="shared" si="2"/>
        <v>11.47</v>
      </c>
      <c r="L28" s="45">
        <f t="shared" si="3"/>
        <v>11.61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>
        <v>94000</v>
      </c>
      <c r="F31" s="40">
        <v>333</v>
      </c>
      <c r="G31" s="40">
        <v>3</v>
      </c>
      <c r="H31" s="41">
        <v>1700</v>
      </c>
      <c r="I31" s="42">
        <v>37</v>
      </c>
      <c r="J31" s="43">
        <f t="shared" si="1"/>
        <v>17.017017017017018</v>
      </c>
      <c r="K31" s="44">
        <f t="shared" si="2"/>
        <v>12.47</v>
      </c>
      <c r="L31" s="45">
        <f t="shared" si="3"/>
        <v>12.61</v>
      </c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94000</v>
      </c>
      <c r="F32" s="40">
        <v>333</v>
      </c>
      <c r="G32" s="40">
        <v>3</v>
      </c>
      <c r="H32" s="41">
        <v>1440</v>
      </c>
      <c r="I32" s="42">
        <v>33</v>
      </c>
      <c r="J32" s="43">
        <f t="shared" si="1"/>
        <v>14.414414414414415</v>
      </c>
      <c r="K32" s="44">
        <f t="shared" si="2"/>
        <v>11.23</v>
      </c>
      <c r="L32" s="45">
        <f t="shared" si="3"/>
        <v>11.36</v>
      </c>
      <c r="M32" s="11"/>
      <c r="N32" s="50">
        <f t="shared" si="0"/>
        <v>0</v>
      </c>
    </row>
    <row r="33" spans="3:12" ht="15">
      <c r="C33" s="53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3">
        <v>24</v>
      </c>
      <c r="D34" s="54" t="s">
        <v>50</v>
      </c>
      <c r="E34" s="55"/>
      <c r="F34" s="40"/>
      <c r="G34" s="40"/>
      <c r="H34" s="41"/>
      <c r="I34" s="42"/>
      <c r="J34" s="43"/>
      <c r="K34" s="44"/>
      <c r="L34" s="45"/>
    </row>
    <row r="35" spans="3:12" ht="15">
      <c r="C35" s="53">
        <v>25</v>
      </c>
      <c r="D35" s="56" t="s">
        <v>51</v>
      </c>
      <c r="E35" s="57"/>
      <c r="F35" s="40"/>
      <c r="G35" s="40"/>
      <c r="H35" s="41"/>
      <c r="I35" s="42"/>
      <c r="J35" s="43"/>
      <c r="K35" s="44"/>
      <c r="L35" s="45"/>
    </row>
    <row r="36" spans="3:12" ht="15">
      <c r="C36" s="53">
        <v>26</v>
      </c>
      <c r="D36" s="58" t="s">
        <v>52</v>
      </c>
      <c r="E36" s="52"/>
      <c r="F36" s="40"/>
      <c r="G36" s="40"/>
      <c r="H36" s="41"/>
      <c r="I36" s="42"/>
      <c r="J36" s="43"/>
      <c r="K36" s="44"/>
      <c r="L36" s="45"/>
    </row>
    <row r="37" spans="3:12" ht="15">
      <c r="C37" s="53">
        <v>27</v>
      </c>
      <c r="D37" s="56" t="s">
        <v>53</v>
      </c>
      <c r="E37" s="59"/>
      <c r="F37" s="60"/>
      <c r="G37" s="60"/>
      <c r="H37" s="61"/>
      <c r="I37" s="62"/>
      <c r="J37" s="43"/>
      <c r="K37" s="44"/>
      <c r="L37" s="45"/>
    </row>
    <row r="38" spans="3:12" ht="15">
      <c r="C38" s="53">
        <v>28</v>
      </c>
      <c r="D38" s="58" t="s">
        <v>54</v>
      </c>
      <c r="E38" s="59"/>
      <c r="F38" s="60"/>
      <c r="G38" s="60"/>
      <c r="H38" s="61"/>
      <c r="I38" s="62"/>
      <c r="J38" s="43"/>
      <c r="K38" s="44"/>
      <c r="L38" s="45"/>
    </row>
    <row r="39" spans="3:12" ht="15.75" thickBot="1">
      <c r="C39" s="63">
        <v>29</v>
      </c>
      <c r="D39" s="64" t="s">
        <v>55</v>
      </c>
      <c r="E39" s="65"/>
      <c r="F39" s="66"/>
      <c r="G39" s="66"/>
      <c r="H39" s="67"/>
      <c r="I39" s="68"/>
      <c r="J39" s="69"/>
      <c r="K39" s="70"/>
      <c r="L39" s="71"/>
    </row>
    <row r="40" spans="3:12">
      <c r="G40" s="72" t="s">
        <v>56</v>
      </c>
      <c r="H40" s="72"/>
      <c r="I40" s="73">
        <f>AVERAGE(I11:I39)</f>
        <v>35</v>
      </c>
      <c r="J40" s="73">
        <f t="shared" ref="J40:L40" si="4">AVERAGE(J11:J39)</f>
        <v>14.574574574574573</v>
      </c>
      <c r="K40" s="73">
        <f t="shared" si="4"/>
        <v>11.006</v>
      </c>
      <c r="L40" s="73">
        <f t="shared" si="4"/>
        <v>11.134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G36" sqref="G36"/>
    </sheetView>
  </sheetViews>
  <sheetFormatPr defaultRowHeight="12.75"/>
  <cols>
    <col min="2" max="2" width="26.5703125" customWidth="1"/>
    <col min="3" max="3" width="13.28515625" bestFit="1" customWidth="1"/>
    <col min="4" max="4" width="14.5703125" customWidth="1"/>
    <col min="5" max="5" width="13" customWidth="1"/>
    <col min="6" max="6" width="16.140625" customWidth="1"/>
    <col min="7" max="7" width="13.28515625" customWidth="1"/>
    <col min="8" max="8" width="12.7109375" customWidth="1"/>
  </cols>
  <sheetData>
    <row r="1" spans="1:8" ht="3" customHeight="1"/>
    <row r="2" spans="1:8" ht="3.75" customHeight="1"/>
    <row r="3" spans="1:8" ht="4.5" customHeight="1">
      <c r="B3" s="1"/>
    </row>
    <row r="4" spans="1:8" ht="22.5">
      <c r="B4" s="92" t="s">
        <v>86</v>
      </c>
    </row>
    <row r="5" spans="1:8" ht="20.25">
      <c r="B5" s="93" t="s">
        <v>87</v>
      </c>
    </row>
    <row r="6" spans="1:8" ht="20.25">
      <c r="B6" s="93" t="s">
        <v>88</v>
      </c>
    </row>
    <row r="7" spans="1:8" ht="20.25">
      <c r="B7" s="93" t="s">
        <v>89</v>
      </c>
    </row>
    <row r="8" spans="1:8" ht="16.5" thickBot="1">
      <c r="A8" s="5"/>
      <c r="B8" s="94" t="s">
        <v>90</v>
      </c>
    </row>
    <row r="9" spans="1:8" ht="15">
      <c r="B9" s="95" t="s">
        <v>3</v>
      </c>
      <c r="C9" s="96"/>
      <c r="D9" s="96" t="s">
        <v>91</v>
      </c>
      <c r="E9" s="96" t="s">
        <v>92</v>
      </c>
      <c r="F9" s="96" t="s">
        <v>93</v>
      </c>
      <c r="G9" s="96" t="s">
        <v>94</v>
      </c>
      <c r="H9" s="97" t="s">
        <v>95</v>
      </c>
    </row>
    <row r="10" spans="1:8" ht="18.75" thickBot="1">
      <c r="A10" s="6"/>
      <c r="B10" s="98" t="s">
        <v>15</v>
      </c>
      <c r="C10" s="99" t="s">
        <v>96</v>
      </c>
      <c r="D10" s="100" t="s">
        <v>97</v>
      </c>
      <c r="E10" s="101" t="s">
        <v>98</v>
      </c>
      <c r="F10" s="102" t="s">
        <v>99</v>
      </c>
      <c r="G10" s="103" t="s">
        <v>23</v>
      </c>
      <c r="H10" s="104" t="s">
        <v>100</v>
      </c>
    </row>
    <row r="11" spans="1:8" ht="18.75" thickBot="1">
      <c r="B11" s="168" t="s">
        <v>101</v>
      </c>
      <c r="C11" s="106">
        <v>190</v>
      </c>
      <c r="D11" s="107">
        <v>7</v>
      </c>
      <c r="E11" s="108">
        <v>79904.71428571429</v>
      </c>
      <c r="F11" s="109">
        <v>32.104285714285716</v>
      </c>
      <c r="G11" s="110">
        <v>9.2657142857142851</v>
      </c>
      <c r="H11" s="169">
        <v>11.58</v>
      </c>
    </row>
    <row r="12" spans="1:8" ht="18.75" thickBot="1">
      <c r="B12" s="159" t="s">
        <v>102</v>
      </c>
      <c r="C12" s="111">
        <v>220</v>
      </c>
      <c r="D12" s="107">
        <v>11</v>
      </c>
      <c r="E12" s="108">
        <v>78909.090909090912</v>
      </c>
      <c r="F12" s="109">
        <v>34.618181818181817</v>
      </c>
      <c r="G12" s="110">
        <v>10.302727272727273</v>
      </c>
      <c r="H12" s="169">
        <v>13.18</v>
      </c>
    </row>
    <row r="13" spans="1:8" ht="18.75" thickBot="1">
      <c r="B13" s="170" t="s">
        <v>103</v>
      </c>
      <c r="C13" s="113">
        <v>220</v>
      </c>
      <c r="D13" s="107">
        <v>8</v>
      </c>
      <c r="E13" s="108">
        <v>79458.25</v>
      </c>
      <c r="F13" s="109">
        <v>33.966250000000002</v>
      </c>
      <c r="G13" s="110">
        <v>9.3987499999999997</v>
      </c>
      <c r="H13" s="169">
        <v>12.02</v>
      </c>
    </row>
    <row r="14" spans="1:8" ht="18.75" thickBot="1">
      <c r="B14" s="171" t="s">
        <v>104</v>
      </c>
      <c r="C14" s="162">
        <v>230</v>
      </c>
      <c r="D14" s="163">
        <v>11</v>
      </c>
      <c r="E14" s="164">
        <v>80878.818181818177</v>
      </c>
      <c r="F14" s="165">
        <v>33.642727272727271</v>
      </c>
      <c r="G14" s="166">
        <v>10.08909090909091</v>
      </c>
      <c r="H14" s="172">
        <v>13</v>
      </c>
    </row>
    <row r="15" spans="1:8" ht="18.75" thickBot="1">
      <c r="B15" s="171" t="s">
        <v>105</v>
      </c>
      <c r="C15" s="162">
        <v>230</v>
      </c>
      <c r="D15" s="163">
        <v>15</v>
      </c>
      <c r="E15" s="164">
        <v>81866.666666666672</v>
      </c>
      <c r="F15" s="165">
        <v>33.213333333333331</v>
      </c>
      <c r="G15" s="166">
        <v>10.819333333333335</v>
      </c>
      <c r="H15" s="172">
        <v>14.09</v>
      </c>
    </row>
    <row r="16" spans="1:8" ht="18.75" thickBot="1">
      <c r="B16" s="171" t="s">
        <v>106</v>
      </c>
      <c r="C16" s="167">
        <v>230</v>
      </c>
      <c r="D16" s="163">
        <v>6</v>
      </c>
      <c r="E16" s="164">
        <v>76833.333333333328</v>
      </c>
      <c r="F16" s="165">
        <v>31.883333333333336</v>
      </c>
      <c r="G16" s="166">
        <v>11.518333333333333</v>
      </c>
      <c r="H16" s="172">
        <v>15.55</v>
      </c>
    </row>
    <row r="17" spans="2:8" ht="18.75" thickBot="1">
      <c r="B17" s="170" t="s">
        <v>107</v>
      </c>
      <c r="C17" s="114">
        <v>230</v>
      </c>
      <c r="D17" s="107">
        <v>12</v>
      </c>
      <c r="E17" s="108">
        <v>81277.833333333328</v>
      </c>
      <c r="F17" s="109">
        <v>34.287500000000001</v>
      </c>
      <c r="G17" s="110">
        <v>10.604166666666666</v>
      </c>
      <c r="H17" s="169">
        <v>14.64</v>
      </c>
    </row>
    <row r="18" spans="2:8" ht="18.75" thickBot="1">
      <c r="B18" s="159" t="s">
        <v>108</v>
      </c>
      <c r="C18" s="115">
        <v>250</v>
      </c>
      <c r="D18" s="107">
        <v>5</v>
      </c>
      <c r="E18" s="108">
        <v>85333.4</v>
      </c>
      <c r="F18" s="109">
        <v>34.174999999999997</v>
      </c>
      <c r="G18" s="110">
        <v>10.1</v>
      </c>
      <c r="H18" s="169">
        <v>10.91</v>
      </c>
    </row>
    <row r="19" spans="2:8" ht="18.75" thickBot="1">
      <c r="B19" s="159" t="s">
        <v>109</v>
      </c>
      <c r="C19" s="114">
        <v>240</v>
      </c>
      <c r="D19" s="107">
        <v>3</v>
      </c>
      <c r="E19" s="108">
        <v>88667</v>
      </c>
      <c r="F19" s="109">
        <v>31.566666666666666</v>
      </c>
      <c r="G19" s="110">
        <v>10.513333333333334</v>
      </c>
      <c r="H19" s="169">
        <v>11.22</v>
      </c>
    </row>
    <row r="20" spans="2:8" ht="18.75" thickBot="1">
      <c r="B20" s="173" t="s">
        <v>110</v>
      </c>
      <c r="C20" s="162">
        <v>240</v>
      </c>
      <c r="D20" s="163">
        <v>15</v>
      </c>
      <c r="E20" s="164">
        <v>81866.666666666672</v>
      </c>
      <c r="F20" s="165">
        <v>34.98866666666666</v>
      </c>
      <c r="G20" s="166">
        <v>10.824000000000002</v>
      </c>
      <c r="H20" s="172">
        <v>16.03</v>
      </c>
    </row>
    <row r="21" spans="2:8" ht="18.75" thickBot="1">
      <c r="B21" s="173" t="s">
        <v>111</v>
      </c>
      <c r="C21" s="162">
        <v>260</v>
      </c>
      <c r="D21" s="163">
        <v>12</v>
      </c>
      <c r="E21" s="164">
        <v>80777.75</v>
      </c>
      <c r="F21" s="165">
        <v>34.910833333333336</v>
      </c>
      <c r="G21" s="166">
        <v>10.129166666666668</v>
      </c>
      <c r="H21" s="172">
        <v>13.63</v>
      </c>
    </row>
    <row r="22" spans="2:8" ht="18.75" thickBot="1">
      <c r="B22" s="173" t="s">
        <v>112</v>
      </c>
      <c r="C22" s="162">
        <v>270</v>
      </c>
      <c r="D22" s="163">
        <v>6</v>
      </c>
      <c r="E22" s="164">
        <v>85444.5</v>
      </c>
      <c r="F22" s="165">
        <v>35.56666666666667</v>
      </c>
      <c r="G22" s="166">
        <v>10.483333333333333</v>
      </c>
      <c r="H22" s="172">
        <v>11.94</v>
      </c>
    </row>
    <row r="23" spans="2:8" ht="18.75" thickBot="1">
      <c r="B23" s="159" t="s">
        <v>113</v>
      </c>
      <c r="C23" s="116">
        <v>270</v>
      </c>
      <c r="D23" s="107">
        <v>6</v>
      </c>
      <c r="E23" s="108">
        <v>86333.5</v>
      </c>
      <c r="F23" s="109">
        <v>36.383333333333333</v>
      </c>
      <c r="G23" s="110">
        <v>11.185</v>
      </c>
      <c r="H23" s="169">
        <v>13.47</v>
      </c>
    </row>
    <row r="24" spans="2:8" ht="18.75" thickBot="1">
      <c r="B24" s="160" t="s">
        <v>114</v>
      </c>
      <c r="C24" s="174">
        <v>280</v>
      </c>
      <c r="D24" s="175">
        <v>4</v>
      </c>
      <c r="E24" s="176">
        <v>83000</v>
      </c>
      <c r="F24" s="177">
        <v>33.25</v>
      </c>
      <c r="G24" s="178">
        <v>10.15</v>
      </c>
      <c r="H24" s="179">
        <v>11.61</v>
      </c>
    </row>
    <row r="25" spans="2:8" ht="18">
      <c r="D25" s="117" t="s">
        <v>115</v>
      </c>
      <c r="E25" s="118">
        <f>AVERAGE(E11:E24)</f>
        <v>82182.251669758814</v>
      </c>
      <c r="F25" s="119">
        <f>AVERAGE(F11:F24)</f>
        <v>33.896912724180581</v>
      </c>
      <c r="G25" s="120">
        <f>AVERAGE(G11:G24)</f>
        <v>10.384496366728509</v>
      </c>
      <c r="H25" s="120">
        <f>AVERAGE(H11:H24)</f>
        <v>13.062142857142858</v>
      </c>
    </row>
  </sheetData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8:M54"/>
  <sheetViews>
    <sheetView zoomScaleNormal="100" workbookViewId="0">
      <selection activeCell="O22" sqref="O22"/>
    </sheetView>
  </sheetViews>
  <sheetFormatPr defaultRowHeight="15"/>
  <cols>
    <col min="1" max="1" width="21" style="121" customWidth="1"/>
    <col min="2" max="2" width="13" style="121" customWidth="1"/>
    <col min="3" max="3" width="13.28515625" style="121" bestFit="1" customWidth="1"/>
    <col min="4" max="4" width="9.85546875" style="121" bestFit="1" customWidth="1"/>
    <col min="5" max="5" width="13" style="121" customWidth="1"/>
    <col min="6" max="6" width="10.140625" style="121" customWidth="1"/>
    <col min="7" max="8" width="14.85546875" style="121" bestFit="1" customWidth="1"/>
    <col min="9" max="16384" width="9.140625" style="121"/>
  </cols>
  <sheetData>
    <row r="8" spans="2:13" ht="15.75" thickBot="1"/>
    <row r="9" spans="2:13">
      <c r="B9" s="122"/>
      <c r="C9" s="123"/>
      <c r="D9" s="123"/>
      <c r="E9" s="123"/>
      <c r="F9" s="123"/>
      <c r="G9" s="123"/>
      <c r="H9" s="124"/>
    </row>
    <row r="10" spans="2:13">
      <c r="B10" s="125"/>
      <c r="C10" s="126"/>
      <c r="D10" s="126"/>
      <c r="E10" s="126"/>
      <c r="F10" s="126"/>
      <c r="G10" s="126"/>
      <c r="H10" s="127"/>
    </row>
    <row r="11" spans="2:13" ht="18">
      <c r="B11" s="125"/>
      <c r="C11" s="128"/>
      <c r="D11" s="126"/>
      <c r="E11" s="126"/>
      <c r="F11" s="126"/>
      <c r="G11" s="129"/>
      <c r="H11" s="130"/>
      <c r="L11" s="126"/>
      <c r="M11" s="126"/>
    </row>
    <row r="12" spans="2:13" ht="18">
      <c r="B12" s="125"/>
      <c r="C12" s="128"/>
      <c r="D12" s="126"/>
      <c r="E12" s="126"/>
      <c r="F12" s="126"/>
      <c r="G12" s="129"/>
      <c r="H12" s="130"/>
      <c r="L12" s="126"/>
      <c r="M12" s="126"/>
    </row>
    <row r="13" spans="2:13" ht="18">
      <c r="B13" s="125"/>
      <c r="C13" s="128"/>
      <c r="D13" s="126"/>
      <c r="E13" s="126"/>
      <c r="F13" s="126"/>
      <c r="G13" s="129"/>
      <c r="H13" s="130"/>
    </row>
    <row r="14" spans="2:13" ht="18">
      <c r="B14" s="125"/>
      <c r="C14" s="128"/>
      <c r="D14" s="126"/>
      <c r="E14" s="126"/>
      <c r="F14" s="126"/>
      <c r="G14" s="129"/>
      <c r="H14" s="130"/>
    </row>
    <row r="15" spans="2:13" ht="18">
      <c r="B15" s="125"/>
      <c r="C15" s="128"/>
      <c r="D15" s="126"/>
      <c r="E15" s="126"/>
      <c r="F15" s="126"/>
      <c r="G15" s="129"/>
      <c r="H15" s="130"/>
    </row>
    <row r="16" spans="2:13" ht="18">
      <c r="B16" s="125"/>
      <c r="C16" s="128"/>
      <c r="D16" s="126"/>
      <c r="E16" s="126"/>
      <c r="F16" s="126"/>
      <c r="G16" s="129"/>
      <c r="H16" s="130"/>
    </row>
    <row r="17" spans="1:8" ht="18">
      <c r="B17" s="125"/>
      <c r="C17" s="128"/>
      <c r="D17" s="126"/>
      <c r="E17" s="126"/>
      <c r="F17" s="126"/>
      <c r="G17" s="129"/>
      <c r="H17" s="130"/>
    </row>
    <row r="18" spans="1:8" ht="18">
      <c r="B18" s="125"/>
      <c r="C18" s="128"/>
      <c r="D18" s="126"/>
      <c r="E18" s="126"/>
      <c r="F18" s="126"/>
      <c r="G18" s="129"/>
      <c r="H18" s="130"/>
    </row>
    <row r="19" spans="1:8" ht="18">
      <c r="B19" s="125"/>
      <c r="C19" s="128"/>
      <c r="D19" s="126"/>
      <c r="E19" s="126"/>
      <c r="F19" s="126"/>
      <c r="G19" s="129"/>
      <c r="H19" s="130"/>
    </row>
    <row r="20" spans="1:8" ht="18">
      <c r="B20" s="125"/>
      <c r="C20" s="128"/>
      <c r="D20" s="126"/>
      <c r="E20" s="126"/>
      <c r="F20" s="126"/>
      <c r="G20" s="129"/>
      <c r="H20" s="130"/>
    </row>
    <row r="21" spans="1:8" ht="18.75" thickBot="1">
      <c r="B21" s="131"/>
      <c r="C21" s="132"/>
      <c r="D21" s="133"/>
      <c r="E21" s="133"/>
      <c r="F21" s="133"/>
      <c r="G21" s="134"/>
      <c r="H21" s="135"/>
    </row>
    <row r="22" spans="1:8" ht="18">
      <c r="D22" s="136"/>
      <c r="E22" s="137"/>
      <c r="F22" s="138"/>
      <c r="G22" s="139"/>
      <c r="H22" s="139"/>
    </row>
    <row r="32" spans="1:8">
      <c r="A32" s="140"/>
    </row>
    <row r="33" spans="1:11">
      <c r="A33" s="141"/>
    </row>
    <row r="36" spans="1:11" ht="20.25">
      <c r="A36" s="142" t="s">
        <v>116</v>
      </c>
      <c r="B36" s="143"/>
      <c r="C36" s="144"/>
      <c r="D36" s="145"/>
      <c r="E36" s="143"/>
      <c r="F36" s="143"/>
    </row>
    <row r="37" spans="1:11">
      <c r="A37" s="146"/>
      <c r="B37" s="143"/>
      <c r="C37" s="143"/>
      <c r="D37" s="143"/>
      <c r="E37" s="143"/>
      <c r="F37" s="143"/>
    </row>
    <row r="38" spans="1:11">
      <c r="A38" s="143"/>
      <c r="B38" s="143"/>
      <c r="C38" s="143"/>
      <c r="D38" s="143"/>
      <c r="E38" s="143"/>
      <c r="F38" s="143"/>
    </row>
    <row r="39" spans="1:11" s="148" customFormat="1" ht="31.5" customHeight="1">
      <c r="A39" s="147" t="s">
        <v>15</v>
      </c>
      <c r="B39" s="147" t="s">
        <v>117</v>
      </c>
      <c r="C39" s="147" t="s">
        <v>118</v>
      </c>
      <c r="D39" s="147"/>
      <c r="E39" s="147" t="s">
        <v>118</v>
      </c>
      <c r="F39" s="147" t="s">
        <v>117</v>
      </c>
    </row>
    <row r="40" spans="1:11" ht="20.25">
      <c r="A40" s="105" t="s">
        <v>101</v>
      </c>
      <c r="B40" s="149">
        <v>32.104285714285716</v>
      </c>
      <c r="C40" s="149">
        <v>9.2657142857142851</v>
      </c>
      <c r="D40" s="150"/>
      <c r="E40" s="149">
        <v>9.2657142857142851</v>
      </c>
      <c r="F40" s="149">
        <v>32.104285714285716</v>
      </c>
      <c r="H40" s="151"/>
      <c r="I40" s="152"/>
      <c r="J40" s="153"/>
      <c r="K40" s="154"/>
    </row>
    <row r="41" spans="1:11" ht="20.25">
      <c r="A41" s="105" t="s">
        <v>102</v>
      </c>
      <c r="B41" s="149">
        <v>34.618181818181817</v>
      </c>
      <c r="C41" s="149">
        <v>10.302727272727273</v>
      </c>
      <c r="D41" s="150"/>
      <c r="E41" s="149">
        <v>10.302727272727273</v>
      </c>
      <c r="F41" s="149">
        <v>34.618181818181817</v>
      </c>
      <c r="H41" s="151"/>
      <c r="I41" s="152"/>
      <c r="J41" s="153"/>
      <c r="K41" s="154"/>
    </row>
    <row r="42" spans="1:11" ht="20.25">
      <c r="A42" s="112" t="s">
        <v>103</v>
      </c>
      <c r="B42" s="149">
        <v>33.966250000000002</v>
      </c>
      <c r="C42" s="149">
        <v>9.3987499999999997</v>
      </c>
      <c r="D42" s="150"/>
      <c r="E42" s="149">
        <v>9.3987499999999997</v>
      </c>
      <c r="F42" s="149">
        <v>33.966250000000002</v>
      </c>
      <c r="H42" s="151"/>
      <c r="I42" s="152"/>
      <c r="J42" s="153"/>
      <c r="K42" s="154"/>
    </row>
    <row r="43" spans="1:11" ht="20.25">
      <c r="A43" s="112" t="s">
        <v>104</v>
      </c>
      <c r="B43" s="149">
        <v>33.642727272727271</v>
      </c>
      <c r="C43" s="149">
        <v>10.08909090909091</v>
      </c>
      <c r="D43" s="150"/>
      <c r="E43" s="149">
        <v>10.08909090909091</v>
      </c>
      <c r="F43" s="149">
        <v>33.642727272727271</v>
      </c>
      <c r="H43" s="151"/>
      <c r="I43" s="152"/>
      <c r="J43" s="153"/>
      <c r="K43" s="154"/>
    </row>
    <row r="44" spans="1:11" ht="20.25">
      <c r="A44" s="112" t="s">
        <v>105</v>
      </c>
      <c r="B44" s="149">
        <v>33.213333333333331</v>
      </c>
      <c r="C44" s="149">
        <v>10.819333333333335</v>
      </c>
      <c r="D44" s="150"/>
      <c r="E44" s="149">
        <v>10.819333333333335</v>
      </c>
      <c r="F44" s="149">
        <v>33.213333333333331</v>
      </c>
      <c r="H44" s="151"/>
      <c r="I44" s="152"/>
      <c r="J44" s="153"/>
      <c r="K44" s="154"/>
    </row>
    <row r="45" spans="1:11" ht="20.25">
      <c r="A45" s="112" t="s">
        <v>106</v>
      </c>
      <c r="B45" s="149">
        <v>31.883333333333336</v>
      </c>
      <c r="C45" s="149">
        <v>11.518333333333333</v>
      </c>
      <c r="D45" s="150"/>
      <c r="E45" s="149">
        <v>11.518333333333333</v>
      </c>
      <c r="F45" s="149">
        <v>31.883333333333336</v>
      </c>
      <c r="H45" s="151"/>
      <c r="I45" s="152"/>
      <c r="J45" s="153"/>
      <c r="K45" s="154"/>
    </row>
    <row r="46" spans="1:11" ht="20.25">
      <c r="A46" s="112" t="s">
        <v>107</v>
      </c>
      <c r="B46" s="149">
        <v>34.287500000000001</v>
      </c>
      <c r="C46" s="149">
        <v>10.604166666666666</v>
      </c>
      <c r="D46" s="150"/>
      <c r="E46" s="149">
        <v>10.604166666666666</v>
      </c>
      <c r="F46" s="149">
        <v>34.287500000000001</v>
      </c>
      <c r="H46" s="151"/>
      <c r="I46" s="152"/>
      <c r="J46" s="153"/>
      <c r="K46" s="154"/>
    </row>
    <row r="47" spans="1:11" ht="20.25">
      <c r="A47" s="105" t="s">
        <v>108</v>
      </c>
      <c r="B47" s="149">
        <v>34.174999999999997</v>
      </c>
      <c r="C47" s="149">
        <v>10.1</v>
      </c>
      <c r="D47" s="150"/>
      <c r="E47" s="149">
        <v>10.1</v>
      </c>
      <c r="F47" s="149">
        <v>34.174999999999997</v>
      </c>
      <c r="H47" s="151"/>
      <c r="I47" s="152"/>
      <c r="J47" s="153"/>
      <c r="K47" s="154"/>
    </row>
    <row r="48" spans="1:11" ht="20.25">
      <c r="A48" s="105" t="s">
        <v>109</v>
      </c>
      <c r="B48" s="155">
        <v>31.566666666666666</v>
      </c>
      <c r="C48" s="155">
        <v>10.513333333333334</v>
      </c>
      <c r="D48" s="156"/>
      <c r="E48" s="155">
        <v>10.513333333333334</v>
      </c>
      <c r="F48" s="155">
        <v>31.566666666666666</v>
      </c>
    </row>
    <row r="49" spans="1:6" ht="20.25">
      <c r="A49" s="105" t="s">
        <v>110</v>
      </c>
      <c r="B49" s="157">
        <v>34.98866666666666</v>
      </c>
      <c r="C49" s="155">
        <v>10.824000000000002</v>
      </c>
      <c r="D49" s="156"/>
      <c r="E49" s="155">
        <v>10.824000000000002</v>
      </c>
      <c r="F49" s="157">
        <v>34.98866666666666</v>
      </c>
    </row>
    <row r="50" spans="1:6" ht="20.25">
      <c r="A50" s="105" t="s">
        <v>111</v>
      </c>
      <c r="B50" s="155">
        <v>34.910833333333336</v>
      </c>
      <c r="C50" s="155">
        <v>10.129166666666668</v>
      </c>
      <c r="D50" s="156"/>
      <c r="E50" s="155">
        <v>10.129166666666668</v>
      </c>
      <c r="F50" s="155">
        <v>34.910833333333336</v>
      </c>
    </row>
    <row r="51" spans="1:6" ht="20.25">
      <c r="A51" s="105" t="s">
        <v>112</v>
      </c>
      <c r="B51" s="158">
        <v>35.56666666666667</v>
      </c>
      <c r="C51" s="158">
        <v>10.483333333333333</v>
      </c>
      <c r="D51" s="156"/>
      <c r="E51" s="158">
        <v>10.483333333333333</v>
      </c>
      <c r="F51" s="158">
        <v>35.56666666666667</v>
      </c>
    </row>
    <row r="52" spans="1:6" ht="20.25">
      <c r="A52" s="105" t="s">
        <v>113</v>
      </c>
      <c r="B52" s="158">
        <v>36.383333333333333</v>
      </c>
      <c r="C52" s="158">
        <v>11.185</v>
      </c>
      <c r="D52" s="156"/>
      <c r="E52" s="158">
        <v>11.185</v>
      </c>
      <c r="F52" s="158">
        <v>36.383333333333333</v>
      </c>
    </row>
    <row r="53" spans="1:6" ht="18">
      <c r="A53" s="105" t="s">
        <v>114</v>
      </c>
      <c r="B53" s="161">
        <v>33.25</v>
      </c>
      <c r="C53" s="161">
        <v>10.15</v>
      </c>
      <c r="E53" s="161">
        <v>10.15</v>
      </c>
      <c r="F53" s="161">
        <v>33.25</v>
      </c>
    </row>
    <row r="54" spans="1:6" ht="18.75" thickBot="1">
      <c r="A54" s="160"/>
    </row>
  </sheetData>
  <pageMargins left="0.70866141732283472" right="0.51181102362204722" top="0.82677165354330717" bottom="0.78740157480314965" header="0.51181102362204722" footer="0.51181102362204722"/>
  <pageSetup paperSize="9" scale="89" orientation="landscape" horizontalDpi="300" r:id="rId1"/>
  <headerFooter alignWithMargins="0">
    <oddHeader>&amp;L&amp;G&amp;CPage &amp;P</oddHeader>
    <oddFooter>&amp;L&amp;D&amp;T&amp;R&amp;F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G33" sqref="G33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57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58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>
        <v>88000</v>
      </c>
      <c r="F11" s="27">
        <v>198</v>
      </c>
      <c r="G11" s="27">
        <v>6</v>
      </c>
      <c r="H11" s="29">
        <v>1273</v>
      </c>
      <c r="I11" s="30">
        <v>29.8</v>
      </c>
      <c r="J11" s="31">
        <f>(H11*10/(F11*G11))</f>
        <v>10.715488215488216</v>
      </c>
      <c r="K11" s="32">
        <f>ROUND(J11*(1-((I11-14)/86)),2)</f>
        <v>8.75</v>
      </c>
      <c r="L11" s="33">
        <f>ROUND(J11*(1-((I11-15)/85)),2)</f>
        <v>8.85</v>
      </c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>
        <v>90667</v>
      </c>
      <c r="F12" s="40">
        <v>198</v>
      </c>
      <c r="G12" s="40">
        <v>6</v>
      </c>
      <c r="H12" s="41">
        <v>1475</v>
      </c>
      <c r="I12" s="42">
        <v>30.8</v>
      </c>
      <c r="J12" s="43">
        <f t="shared" ref="J12:J26" si="1">(H12*10/(F12*G12))</f>
        <v>12.415824915824915</v>
      </c>
      <c r="K12" s="44">
        <f t="shared" ref="K12:K26" si="2">ROUND(J12*(1-((I12-14)/86)),2)</f>
        <v>9.99</v>
      </c>
      <c r="L12" s="45">
        <f t="shared" ref="L12:L26" si="3">ROUND(J12*(1-((I12-15)/85)),2)</f>
        <v>10.11</v>
      </c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>
        <v>88000</v>
      </c>
      <c r="F13" s="40">
        <v>198</v>
      </c>
      <c r="G13" s="40">
        <v>6</v>
      </c>
      <c r="H13" s="41">
        <v>1249</v>
      </c>
      <c r="I13" s="42">
        <v>30.7</v>
      </c>
      <c r="J13" s="43">
        <f t="shared" si="1"/>
        <v>10.513468013468014</v>
      </c>
      <c r="K13" s="44">
        <f t="shared" si="2"/>
        <v>8.4700000000000006</v>
      </c>
      <c r="L13" s="45">
        <f t="shared" si="3"/>
        <v>8.57</v>
      </c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>
        <v>90667</v>
      </c>
      <c r="F14" s="40">
        <v>198</v>
      </c>
      <c r="G14" s="40">
        <v>6</v>
      </c>
      <c r="H14" s="41">
        <v>1569</v>
      </c>
      <c r="I14" s="42">
        <v>30.9</v>
      </c>
      <c r="J14" s="43">
        <f t="shared" si="1"/>
        <v>13.207070707070708</v>
      </c>
      <c r="K14" s="44">
        <f t="shared" si="2"/>
        <v>10.61</v>
      </c>
      <c r="L14" s="45">
        <f t="shared" si="3"/>
        <v>10.74</v>
      </c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90667</v>
      </c>
      <c r="F15" s="40">
        <v>198</v>
      </c>
      <c r="G15" s="40">
        <v>6</v>
      </c>
      <c r="H15" s="41">
        <v>1640</v>
      </c>
      <c r="I15" s="42">
        <v>30.7</v>
      </c>
      <c r="J15" s="43">
        <f t="shared" si="1"/>
        <v>13.804713804713804</v>
      </c>
      <c r="K15" s="44">
        <f t="shared" si="2"/>
        <v>11.12</v>
      </c>
      <c r="L15" s="45">
        <f t="shared" si="3"/>
        <v>11.25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90667</v>
      </c>
      <c r="F18" s="40">
        <v>198</v>
      </c>
      <c r="G18" s="40">
        <v>6</v>
      </c>
      <c r="H18" s="41">
        <v>1679</v>
      </c>
      <c r="I18" s="42">
        <v>31.1</v>
      </c>
      <c r="J18" s="43">
        <f t="shared" si="1"/>
        <v>14.132996632996633</v>
      </c>
      <c r="K18" s="44">
        <f t="shared" si="2"/>
        <v>11.32</v>
      </c>
      <c r="L18" s="45">
        <f t="shared" si="3"/>
        <v>11.46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>
        <v>90667</v>
      </c>
      <c r="F20" s="40">
        <v>198</v>
      </c>
      <c r="G20" s="40">
        <v>6</v>
      </c>
      <c r="H20" s="41">
        <v>1454</v>
      </c>
      <c r="I20" s="42">
        <v>32.6</v>
      </c>
      <c r="J20" s="43">
        <f t="shared" si="1"/>
        <v>12.239057239057239</v>
      </c>
      <c r="K20" s="44">
        <f t="shared" si="2"/>
        <v>9.59</v>
      </c>
      <c r="L20" s="45">
        <f t="shared" si="3"/>
        <v>9.6999999999999993</v>
      </c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>
        <v>90667</v>
      </c>
      <c r="F21" s="40">
        <v>198</v>
      </c>
      <c r="G21" s="40">
        <v>6</v>
      </c>
      <c r="H21" s="41">
        <v>1650</v>
      </c>
      <c r="I21" s="42">
        <v>31.9</v>
      </c>
      <c r="J21" s="43">
        <f t="shared" si="1"/>
        <v>13.888888888888889</v>
      </c>
      <c r="K21" s="44">
        <f t="shared" si="2"/>
        <v>11</v>
      </c>
      <c r="L21" s="45">
        <f t="shared" si="3"/>
        <v>11.13</v>
      </c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90667</v>
      </c>
      <c r="F22" s="40">
        <v>198</v>
      </c>
      <c r="G22" s="40">
        <v>6</v>
      </c>
      <c r="H22" s="41">
        <v>1606</v>
      </c>
      <c r="I22" s="42">
        <v>33.799999999999997</v>
      </c>
      <c r="J22" s="43">
        <f t="shared" si="1"/>
        <v>13.518518518518519</v>
      </c>
      <c r="K22" s="44">
        <f t="shared" si="2"/>
        <v>10.41</v>
      </c>
      <c r="L22" s="45">
        <f t="shared" si="3"/>
        <v>10.53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/>
      <c r="F23" s="40"/>
      <c r="G23" s="40"/>
      <c r="H23" s="41"/>
      <c r="I23" s="42"/>
      <c r="J23" s="43"/>
      <c r="K23" s="44"/>
      <c r="L23" s="45"/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90667</v>
      </c>
      <c r="F25" s="40">
        <v>198</v>
      </c>
      <c r="G25" s="40">
        <v>6</v>
      </c>
      <c r="H25" s="41">
        <v>1750</v>
      </c>
      <c r="I25" s="42">
        <v>34.6</v>
      </c>
      <c r="J25" s="43">
        <f t="shared" si="1"/>
        <v>14.73063973063973</v>
      </c>
      <c r="K25" s="44">
        <f t="shared" si="2"/>
        <v>11.2</v>
      </c>
      <c r="L25" s="45">
        <f t="shared" si="3"/>
        <v>11.33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90667</v>
      </c>
      <c r="F26" s="40">
        <v>198</v>
      </c>
      <c r="G26" s="40">
        <v>6</v>
      </c>
      <c r="H26" s="41">
        <v>1717</v>
      </c>
      <c r="I26" s="42">
        <v>34.200000000000003</v>
      </c>
      <c r="J26" s="43">
        <f t="shared" si="1"/>
        <v>14.452861952861953</v>
      </c>
      <c r="K26" s="44">
        <f t="shared" si="2"/>
        <v>11.06</v>
      </c>
      <c r="L26" s="45">
        <f t="shared" si="3"/>
        <v>11.19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52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3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3">
        <v>24</v>
      </c>
      <c r="D34" s="54" t="s">
        <v>50</v>
      </c>
      <c r="E34" s="55"/>
      <c r="F34" s="40"/>
      <c r="G34" s="40"/>
      <c r="H34" s="41"/>
      <c r="I34" s="42"/>
      <c r="J34" s="43"/>
      <c r="K34" s="44"/>
      <c r="L34" s="45"/>
    </row>
    <row r="35" spans="3:12" ht="15">
      <c r="C35" s="53">
        <v>25</v>
      </c>
      <c r="D35" s="56" t="s">
        <v>51</v>
      </c>
      <c r="E35" s="57"/>
      <c r="F35" s="40"/>
      <c r="G35" s="40"/>
      <c r="H35" s="41"/>
      <c r="I35" s="42"/>
      <c r="J35" s="43"/>
      <c r="K35" s="44"/>
      <c r="L35" s="45"/>
    </row>
    <row r="36" spans="3:12" ht="15">
      <c r="C36" s="53">
        <v>26</v>
      </c>
      <c r="D36" s="58" t="s">
        <v>52</v>
      </c>
      <c r="E36" s="52"/>
      <c r="F36" s="40"/>
      <c r="G36" s="40"/>
      <c r="H36" s="41"/>
      <c r="I36" s="42"/>
      <c r="J36" s="43"/>
      <c r="K36" s="44"/>
      <c r="L36" s="45"/>
    </row>
    <row r="37" spans="3:12" ht="15">
      <c r="C37" s="53">
        <v>27</v>
      </c>
      <c r="D37" s="56" t="s">
        <v>53</v>
      </c>
      <c r="E37" s="59"/>
      <c r="F37" s="60"/>
      <c r="G37" s="60"/>
      <c r="H37" s="61"/>
      <c r="I37" s="62"/>
      <c r="J37" s="43"/>
      <c r="K37" s="44"/>
      <c r="L37" s="45"/>
    </row>
    <row r="38" spans="3:12" ht="15">
      <c r="C38" s="53">
        <v>28</v>
      </c>
      <c r="D38" s="58" t="s">
        <v>54</v>
      </c>
      <c r="E38" s="59"/>
      <c r="F38" s="60"/>
      <c r="G38" s="60"/>
      <c r="H38" s="61"/>
      <c r="I38" s="62"/>
      <c r="J38" s="43"/>
      <c r="K38" s="44"/>
      <c r="L38" s="45"/>
    </row>
    <row r="39" spans="3:12" ht="15.75" thickBot="1">
      <c r="C39" s="63">
        <v>29</v>
      </c>
      <c r="D39" s="64" t="s">
        <v>55</v>
      </c>
      <c r="E39" s="65"/>
      <c r="F39" s="66"/>
      <c r="G39" s="66"/>
      <c r="H39" s="67"/>
      <c r="I39" s="68"/>
      <c r="J39" s="69"/>
      <c r="K39" s="70"/>
      <c r="L39" s="71"/>
    </row>
    <row r="40" spans="3:12">
      <c r="G40" s="72" t="s">
        <v>56</v>
      </c>
      <c r="H40" s="72"/>
      <c r="I40" s="73">
        <f>AVERAGE(I11:I39)</f>
        <v>31.918181818181814</v>
      </c>
      <c r="J40" s="73">
        <f t="shared" ref="J40:L40" si="4">AVERAGE(J11:J39)</f>
        <v>13.056320783593513</v>
      </c>
      <c r="K40" s="73">
        <f t="shared" si="4"/>
        <v>10.32</v>
      </c>
      <c r="L40" s="73">
        <f t="shared" si="4"/>
        <v>10.441818181818181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G33" sqref="G33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59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60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>
        <v>75000</v>
      </c>
      <c r="F11" s="27">
        <v>459</v>
      </c>
      <c r="G11" s="27">
        <v>4.5</v>
      </c>
      <c r="H11" s="29">
        <v>2025</v>
      </c>
      <c r="I11" s="30">
        <v>31.6</v>
      </c>
      <c r="J11" s="31">
        <f>(H11*10/(F11*G11))</f>
        <v>9.8039215686274517</v>
      </c>
      <c r="K11" s="32">
        <f>ROUND(J11*(1-((I11-14)/86)),2)</f>
        <v>7.8</v>
      </c>
      <c r="L11" s="33">
        <f>ROUND(J11*(1-((I11-15)/85)),2)</f>
        <v>7.89</v>
      </c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>
        <v>75000</v>
      </c>
      <c r="F12" s="40">
        <v>458.75</v>
      </c>
      <c r="G12" s="40">
        <v>4.5</v>
      </c>
      <c r="H12" s="41">
        <v>2120</v>
      </c>
      <c r="I12" s="42">
        <v>33</v>
      </c>
      <c r="J12" s="43">
        <f t="shared" ref="J12:J28" si="1">(H12*10/(F12*G12))</f>
        <v>10.269452013321223</v>
      </c>
      <c r="K12" s="44">
        <f t="shared" ref="K12:K28" si="2">ROUND(J12*(1-((I12-14)/86)),2)</f>
        <v>8</v>
      </c>
      <c r="L12" s="45">
        <f t="shared" ref="L12:L28" si="3">ROUND(J12*(1-((I12-15)/85)),2)</f>
        <v>8.09</v>
      </c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>
        <v>75000</v>
      </c>
      <c r="F13" s="40">
        <v>458.5</v>
      </c>
      <c r="G13" s="40">
        <v>4.5</v>
      </c>
      <c r="H13" s="41">
        <v>2180</v>
      </c>
      <c r="I13" s="42">
        <v>32.6</v>
      </c>
      <c r="J13" s="43">
        <f t="shared" si="1"/>
        <v>10.565854840664</v>
      </c>
      <c r="K13" s="44">
        <f t="shared" si="2"/>
        <v>8.2799999999999994</v>
      </c>
      <c r="L13" s="45">
        <f t="shared" si="3"/>
        <v>8.3800000000000008</v>
      </c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>
        <v>75000</v>
      </c>
      <c r="F14" s="40">
        <v>458.25</v>
      </c>
      <c r="G14" s="40">
        <v>4.5</v>
      </c>
      <c r="H14" s="41">
        <v>2185</v>
      </c>
      <c r="I14" s="42">
        <v>33.700000000000003</v>
      </c>
      <c r="J14" s="43">
        <f t="shared" si="1"/>
        <v>10.595865915014851</v>
      </c>
      <c r="K14" s="44">
        <f t="shared" si="2"/>
        <v>8.17</v>
      </c>
      <c r="L14" s="45">
        <f t="shared" si="3"/>
        <v>8.26</v>
      </c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75000</v>
      </c>
      <c r="F15" s="40">
        <v>458</v>
      </c>
      <c r="G15" s="40">
        <v>4.5</v>
      </c>
      <c r="H15" s="41">
        <v>2420</v>
      </c>
      <c r="I15" s="42">
        <v>34.6</v>
      </c>
      <c r="J15" s="43">
        <f t="shared" si="1"/>
        <v>11.741872877244056</v>
      </c>
      <c r="K15" s="44">
        <f t="shared" si="2"/>
        <v>8.93</v>
      </c>
      <c r="L15" s="45">
        <f t="shared" si="3"/>
        <v>9.0299999999999994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>
        <v>75000</v>
      </c>
      <c r="F16" s="40">
        <v>457.75</v>
      </c>
      <c r="G16" s="40">
        <v>4.5</v>
      </c>
      <c r="H16" s="41">
        <v>2860</v>
      </c>
      <c r="I16" s="42">
        <v>32.799999999999997</v>
      </c>
      <c r="J16" s="43">
        <f t="shared" si="1"/>
        <v>13.8843376418472</v>
      </c>
      <c r="K16" s="44">
        <f t="shared" si="2"/>
        <v>10.85</v>
      </c>
      <c r="L16" s="45">
        <f t="shared" si="3"/>
        <v>10.98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75000</v>
      </c>
      <c r="F18" s="40">
        <v>457.5</v>
      </c>
      <c r="G18" s="40">
        <v>4.5</v>
      </c>
      <c r="H18" s="41">
        <v>2585</v>
      </c>
      <c r="I18" s="42">
        <v>33.4</v>
      </c>
      <c r="J18" s="43">
        <f t="shared" si="1"/>
        <v>12.556162720097147</v>
      </c>
      <c r="K18" s="44">
        <f t="shared" si="2"/>
        <v>9.7200000000000006</v>
      </c>
      <c r="L18" s="45">
        <f t="shared" si="3"/>
        <v>9.84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75000</v>
      </c>
      <c r="F22" s="40">
        <v>457.25</v>
      </c>
      <c r="G22" s="40">
        <v>4.5</v>
      </c>
      <c r="H22" s="41">
        <v>2810</v>
      </c>
      <c r="I22" s="42">
        <v>30.5</v>
      </c>
      <c r="J22" s="43">
        <f t="shared" si="1"/>
        <v>13.656521475001519</v>
      </c>
      <c r="K22" s="44">
        <f t="shared" si="2"/>
        <v>11.04</v>
      </c>
      <c r="L22" s="45">
        <f t="shared" si="3"/>
        <v>11.17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75000</v>
      </c>
      <c r="F23" s="40">
        <v>457</v>
      </c>
      <c r="G23" s="40">
        <v>4.5</v>
      </c>
      <c r="H23" s="41">
        <v>2335</v>
      </c>
      <c r="I23" s="42">
        <v>32.700000000000003</v>
      </c>
      <c r="J23" s="43">
        <f t="shared" si="1"/>
        <v>11.354242645271091</v>
      </c>
      <c r="K23" s="44">
        <f t="shared" si="2"/>
        <v>8.89</v>
      </c>
      <c r="L23" s="45">
        <f t="shared" si="3"/>
        <v>8.99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/>
      <c r="F25" s="40"/>
      <c r="G25" s="40"/>
      <c r="H25" s="41"/>
      <c r="I25" s="42"/>
      <c r="J25" s="43"/>
      <c r="K25" s="44"/>
      <c r="L25" s="45"/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/>
      <c r="F26" s="40"/>
      <c r="G26" s="40"/>
      <c r="H26" s="41"/>
      <c r="I26" s="42"/>
      <c r="J26" s="43"/>
      <c r="K26" s="44"/>
      <c r="L26" s="45"/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>
        <v>75000</v>
      </c>
      <c r="F28" s="40">
        <v>456.75</v>
      </c>
      <c r="G28" s="40">
        <v>4.5</v>
      </c>
      <c r="H28" s="41">
        <v>2615</v>
      </c>
      <c r="I28" s="42">
        <v>33</v>
      </c>
      <c r="J28" s="43">
        <f t="shared" si="1"/>
        <v>12.722739159520769</v>
      </c>
      <c r="K28" s="44">
        <f t="shared" si="2"/>
        <v>9.91</v>
      </c>
      <c r="L28" s="45">
        <f t="shared" si="3"/>
        <v>10.029999999999999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52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3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3">
        <v>24</v>
      </c>
      <c r="D34" s="54" t="s">
        <v>50</v>
      </c>
      <c r="E34" s="55"/>
      <c r="F34" s="40"/>
      <c r="G34" s="40"/>
      <c r="H34" s="41"/>
      <c r="I34" s="42"/>
      <c r="J34" s="43"/>
      <c r="K34" s="44"/>
      <c r="L34" s="45"/>
    </row>
    <row r="35" spans="3:12" ht="15">
      <c r="C35" s="53">
        <v>25</v>
      </c>
      <c r="D35" s="56" t="s">
        <v>51</v>
      </c>
      <c r="E35" s="57"/>
      <c r="F35" s="40"/>
      <c r="G35" s="40"/>
      <c r="H35" s="41"/>
      <c r="I35" s="42"/>
      <c r="J35" s="43"/>
      <c r="K35" s="44"/>
      <c r="L35" s="45"/>
    </row>
    <row r="36" spans="3:12" ht="15">
      <c r="C36" s="53">
        <v>26</v>
      </c>
      <c r="D36" s="58" t="s">
        <v>52</v>
      </c>
      <c r="E36" s="52"/>
      <c r="F36" s="40"/>
      <c r="G36" s="40"/>
      <c r="H36" s="41"/>
      <c r="I36" s="42"/>
      <c r="J36" s="43"/>
      <c r="K36" s="44"/>
      <c r="L36" s="45"/>
    </row>
    <row r="37" spans="3:12" ht="15">
      <c r="C37" s="53">
        <v>27</v>
      </c>
      <c r="D37" s="56" t="s">
        <v>53</v>
      </c>
      <c r="E37" s="59"/>
      <c r="F37" s="60"/>
      <c r="G37" s="60"/>
      <c r="H37" s="61"/>
      <c r="I37" s="62"/>
      <c r="J37" s="43"/>
      <c r="K37" s="44"/>
      <c r="L37" s="45"/>
    </row>
    <row r="38" spans="3:12" ht="15">
      <c r="C38" s="53">
        <v>28</v>
      </c>
      <c r="D38" s="58" t="s">
        <v>54</v>
      </c>
      <c r="E38" s="59"/>
      <c r="F38" s="60"/>
      <c r="G38" s="60"/>
      <c r="H38" s="61"/>
      <c r="I38" s="62"/>
      <c r="J38" s="43"/>
      <c r="K38" s="44"/>
      <c r="L38" s="45"/>
    </row>
    <row r="39" spans="3:12" ht="15.75" thickBot="1">
      <c r="C39" s="63">
        <v>29</v>
      </c>
      <c r="D39" s="64" t="s">
        <v>55</v>
      </c>
      <c r="E39" s="65"/>
      <c r="F39" s="66"/>
      <c r="G39" s="66"/>
      <c r="H39" s="67"/>
      <c r="I39" s="68"/>
      <c r="J39" s="69"/>
      <c r="K39" s="70"/>
      <c r="L39" s="71"/>
    </row>
    <row r="40" spans="3:12">
      <c r="G40" s="72" t="s">
        <v>56</v>
      </c>
      <c r="H40" s="72"/>
      <c r="I40" s="73">
        <f>AVERAGE(I11:I39)</f>
        <v>32.789999999999992</v>
      </c>
      <c r="J40" s="73">
        <f t="shared" ref="J40:L40" si="4">AVERAGE(J11:J39)</f>
        <v>11.715097085660931</v>
      </c>
      <c r="K40" s="73">
        <f t="shared" si="4"/>
        <v>9.1589999999999989</v>
      </c>
      <c r="L40" s="73">
        <f t="shared" si="4"/>
        <v>9.266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G33" sqref="G33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5" ht="3" customHeight="1"/>
    <row r="2" spans="1:15" ht="1.5" customHeight="1"/>
    <row r="3" spans="1:15" ht="3" hidden="1" customHeight="1"/>
    <row r="4" spans="1:15" hidden="1">
      <c r="K4" s="2"/>
    </row>
    <row r="5" spans="1:15" ht="18">
      <c r="C5" s="3" t="s">
        <v>0</v>
      </c>
    </row>
    <row r="6" spans="1:15" ht="16.5" customHeight="1">
      <c r="C6" s="4" t="s">
        <v>1</v>
      </c>
    </row>
    <row r="7" spans="1:15" ht="9.75" customHeight="1">
      <c r="A7" s="5"/>
    </row>
    <row r="8" spans="1:15" ht="6" customHeight="1" thickBot="1"/>
    <row r="9" spans="1:15" ht="15.75">
      <c r="A9" s="6" t="s">
        <v>61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5" ht="16.5" customHeight="1" thickBot="1">
      <c r="A10" s="6" t="s">
        <v>62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5" s="23" customFormat="1" ht="15.75">
      <c r="A11" s="22"/>
      <c r="C11" s="24">
        <v>1</v>
      </c>
      <c r="D11" s="25" t="s">
        <v>26</v>
      </c>
      <c r="E11" s="74"/>
      <c r="F11" s="75"/>
      <c r="G11" s="75"/>
      <c r="H11" s="76"/>
      <c r="I11" s="77"/>
      <c r="J11" s="78"/>
      <c r="K11" s="79"/>
      <c r="L11" s="80"/>
      <c r="M11" s="34"/>
      <c r="N11" s="35">
        <f t="shared" ref="N11:N32" si="0">M11*10000/3.75</f>
        <v>0</v>
      </c>
      <c r="O11" s="23" t="s">
        <v>63</v>
      </c>
    </row>
    <row r="12" spans="1:15" ht="15.75">
      <c r="A12" s="36"/>
      <c r="C12" s="37">
        <v>2</v>
      </c>
      <c r="D12" s="38" t="s">
        <v>27</v>
      </c>
      <c r="E12" s="39">
        <v>75000</v>
      </c>
      <c r="F12" s="40">
        <v>230</v>
      </c>
      <c r="G12" s="40">
        <v>4.5</v>
      </c>
      <c r="H12" s="41">
        <v>1307</v>
      </c>
      <c r="I12" s="42">
        <v>35.700000000000003</v>
      </c>
      <c r="J12" s="43">
        <f t="shared" ref="J12:J28" si="1">(H12*10/(F12*G12))</f>
        <v>12.628019323671497</v>
      </c>
      <c r="K12" s="44">
        <f t="shared" ref="K12:K28" si="2">ROUND(J12*(1-((I12-14)/86)),2)</f>
        <v>9.44</v>
      </c>
      <c r="L12" s="45">
        <f t="shared" ref="L12:L28" si="3">ROUND(J12*(1-((I12-15)/85)),2)</f>
        <v>9.5500000000000007</v>
      </c>
      <c r="M12" s="46"/>
      <c r="N12" s="47">
        <f t="shared" si="0"/>
        <v>0</v>
      </c>
    </row>
    <row r="13" spans="1:15" ht="15">
      <c r="C13" s="37">
        <v>3</v>
      </c>
      <c r="D13" s="48" t="s">
        <v>28</v>
      </c>
      <c r="E13" s="81"/>
      <c r="F13" s="82"/>
      <c r="G13" s="82"/>
      <c r="H13" s="83"/>
      <c r="I13" s="84"/>
      <c r="J13" s="85"/>
      <c r="K13" s="86"/>
      <c r="L13" s="87"/>
      <c r="M13" s="46"/>
      <c r="N13" s="47">
        <f t="shared" si="0"/>
        <v>0</v>
      </c>
      <c r="O13" t="s">
        <v>63</v>
      </c>
    </row>
    <row r="14" spans="1:15" ht="15">
      <c r="C14" s="49">
        <v>4</v>
      </c>
      <c r="D14" s="48" t="s">
        <v>29</v>
      </c>
      <c r="E14" s="39">
        <v>75000</v>
      </c>
      <c r="F14" s="40">
        <v>230</v>
      </c>
      <c r="G14" s="40">
        <v>4.5</v>
      </c>
      <c r="H14" s="41">
        <v>1230</v>
      </c>
      <c r="I14" s="42">
        <v>35</v>
      </c>
      <c r="J14" s="43">
        <f t="shared" si="1"/>
        <v>11.884057971014492</v>
      </c>
      <c r="K14" s="44">
        <f t="shared" si="2"/>
        <v>8.98</v>
      </c>
      <c r="L14" s="45">
        <f t="shared" si="3"/>
        <v>9.09</v>
      </c>
      <c r="M14" s="11"/>
      <c r="N14" s="50">
        <f t="shared" si="0"/>
        <v>0</v>
      </c>
    </row>
    <row r="15" spans="1:15" ht="15">
      <c r="C15" s="49">
        <v>5</v>
      </c>
      <c r="D15" s="48" t="s">
        <v>30</v>
      </c>
      <c r="E15" s="39">
        <v>75000</v>
      </c>
      <c r="F15" s="40">
        <v>220</v>
      </c>
      <c r="G15" s="40">
        <v>4.5</v>
      </c>
      <c r="H15" s="41">
        <v>1625</v>
      </c>
      <c r="I15" s="42">
        <v>36</v>
      </c>
      <c r="J15" s="43">
        <f t="shared" si="1"/>
        <v>16.414141414141415</v>
      </c>
      <c r="K15" s="44">
        <f t="shared" si="2"/>
        <v>12.22</v>
      </c>
      <c r="L15" s="45">
        <f t="shared" si="3"/>
        <v>12.36</v>
      </c>
      <c r="M15" s="11"/>
      <c r="N15" s="50">
        <f t="shared" si="0"/>
        <v>0</v>
      </c>
    </row>
    <row r="16" spans="1:15" ht="15">
      <c r="C16" s="49">
        <v>6</v>
      </c>
      <c r="D16" s="48" t="s">
        <v>31</v>
      </c>
      <c r="E16" s="39">
        <v>75000</v>
      </c>
      <c r="F16" s="40">
        <v>220</v>
      </c>
      <c r="G16" s="40">
        <v>4.5</v>
      </c>
      <c r="H16" s="41">
        <v>1140</v>
      </c>
      <c r="I16" s="42">
        <v>35</v>
      </c>
      <c r="J16" s="43">
        <f t="shared" si="1"/>
        <v>11.515151515151516</v>
      </c>
      <c r="K16" s="44">
        <f t="shared" si="2"/>
        <v>8.6999999999999993</v>
      </c>
      <c r="L16" s="45">
        <f t="shared" si="3"/>
        <v>8.81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75000</v>
      </c>
      <c r="F18" s="40">
        <v>240</v>
      </c>
      <c r="G18" s="40">
        <v>4.5</v>
      </c>
      <c r="H18" s="41">
        <v>1578</v>
      </c>
      <c r="I18" s="42">
        <v>36</v>
      </c>
      <c r="J18" s="43">
        <f t="shared" si="1"/>
        <v>14.611111111111111</v>
      </c>
      <c r="K18" s="44">
        <f t="shared" si="2"/>
        <v>10.87</v>
      </c>
      <c r="L18" s="45">
        <f t="shared" si="3"/>
        <v>11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75000</v>
      </c>
      <c r="F22" s="40">
        <v>240</v>
      </c>
      <c r="G22" s="40">
        <v>4.5</v>
      </c>
      <c r="H22" s="41">
        <v>1536</v>
      </c>
      <c r="I22" s="42">
        <v>36</v>
      </c>
      <c r="J22" s="43">
        <f t="shared" si="1"/>
        <v>14.222222222222221</v>
      </c>
      <c r="K22" s="44">
        <f t="shared" si="2"/>
        <v>10.58</v>
      </c>
      <c r="L22" s="45">
        <f t="shared" si="3"/>
        <v>10.71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75000</v>
      </c>
      <c r="F23" s="40">
        <v>240</v>
      </c>
      <c r="G23" s="40">
        <v>4.5</v>
      </c>
      <c r="H23" s="41">
        <v>1470</v>
      </c>
      <c r="I23" s="42">
        <v>39</v>
      </c>
      <c r="J23" s="43">
        <f t="shared" si="1"/>
        <v>13.611111111111111</v>
      </c>
      <c r="K23" s="44">
        <f t="shared" si="2"/>
        <v>9.65</v>
      </c>
      <c r="L23" s="45">
        <f t="shared" si="3"/>
        <v>9.77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/>
      <c r="F25" s="40"/>
      <c r="G25" s="40"/>
      <c r="H25" s="41"/>
      <c r="I25" s="42"/>
      <c r="J25" s="43"/>
      <c r="K25" s="44"/>
      <c r="L25" s="45"/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/>
      <c r="F26" s="40"/>
      <c r="G26" s="40"/>
      <c r="H26" s="41"/>
      <c r="I26" s="42"/>
      <c r="J26" s="43"/>
      <c r="K26" s="44"/>
      <c r="L26" s="45"/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>
        <v>75000</v>
      </c>
      <c r="F28" s="40">
        <v>240</v>
      </c>
      <c r="G28" s="40">
        <v>4.5</v>
      </c>
      <c r="H28" s="41">
        <v>1360</v>
      </c>
      <c r="I28" s="42">
        <v>39</v>
      </c>
      <c r="J28" s="43">
        <f t="shared" si="1"/>
        <v>12.592592592592593</v>
      </c>
      <c r="K28" s="44">
        <f t="shared" si="2"/>
        <v>8.93</v>
      </c>
      <c r="L28" s="45">
        <f t="shared" si="3"/>
        <v>9.0399999999999991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52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3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3">
        <v>24</v>
      </c>
      <c r="D34" s="54" t="s">
        <v>50</v>
      </c>
      <c r="E34" s="55"/>
      <c r="F34" s="40"/>
      <c r="G34" s="40"/>
      <c r="H34" s="41"/>
      <c r="I34" s="42"/>
      <c r="J34" s="43"/>
      <c r="K34" s="44"/>
      <c r="L34" s="45"/>
    </row>
    <row r="35" spans="3:12" ht="15">
      <c r="C35" s="53">
        <v>25</v>
      </c>
      <c r="D35" s="56" t="s">
        <v>51</v>
      </c>
      <c r="E35" s="57"/>
      <c r="F35" s="40"/>
      <c r="G35" s="40"/>
      <c r="H35" s="41"/>
      <c r="I35" s="42"/>
      <c r="J35" s="43"/>
      <c r="K35" s="44"/>
      <c r="L35" s="45"/>
    </row>
    <row r="36" spans="3:12" ht="15">
      <c r="C36" s="53">
        <v>26</v>
      </c>
      <c r="D36" s="58" t="s">
        <v>52</v>
      </c>
      <c r="E36" s="52"/>
      <c r="F36" s="40"/>
      <c r="G36" s="40"/>
      <c r="H36" s="41"/>
      <c r="I36" s="42"/>
      <c r="J36" s="43"/>
      <c r="K36" s="44"/>
      <c r="L36" s="45"/>
    </row>
    <row r="37" spans="3:12" ht="15">
      <c r="C37" s="53">
        <v>27</v>
      </c>
      <c r="D37" s="56" t="s">
        <v>53</v>
      </c>
      <c r="E37" s="59"/>
      <c r="F37" s="60"/>
      <c r="G37" s="60"/>
      <c r="H37" s="61"/>
      <c r="I37" s="62"/>
      <c r="J37" s="43"/>
      <c r="K37" s="44"/>
      <c r="L37" s="45"/>
    </row>
    <row r="38" spans="3:12" ht="15">
      <c r="C38" s="53">
        <v>28</v>
      </c>
      <c r="D38" s="58" t="s">
        <v>54</v>
      </c>
      <c r="E38" s="59"/>
      <c r="F38" s="60"/>
      <c r="G38" s="60"/>
      <c r="H38" s="61"/>
      <c r="I38" s="62"/>
      <c r="J38" s="43"/>
      <c r="K38" s="44"/>
      <c r="L38" s="45"/>
    </row>
    <row r="39" spans="3:12" ht="15.75" thickBot="1">
      <c r="C39" s="63">
        <v>29</v>
      </c>
      <c r="D39" s="64" t="s">
        <v>55</v>
      </c>
      <c r="E39" s="65"/>
      <c r="F39" s="66"/>
      <c r="G39" s="66"/>
      <c r="H39" s="67"/>
      <c r="I39" s="68"/>
      <c r="J39" s="69"/>
      <c r="K39" s="70"/>
      <c r="L39" s="71"/>
    </row>
    <row r="40" spans="3:12">
      <c r="G40" s="72" t="s">
        <v>56</v>
      </c>
      <c r="H40" s="72"/>
      <c r="I40" s="73">
        <f>AVERAGE(I11:I39)</f>
        <v>36.462499999999999</v>
      </c>
      <c r="J40" s="73">
        <f t="shared" ref="J40:L40" si="4">AVERAGE(J11:J39)</f>
        <v>13.434800907626995</v>
      </c>
      <c r="K40" s="73">
        <f t="shared" si="4"/>
        <v>9.9212500000000006</v>
      </c>
      <c r="L40" s="73">
        <f t="shared" si="4"/>
        <v>10.041250000000002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G33" sqref="G33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5" ht="3" customHeight="1"/>
    <row r="2" spans="1:15" ht="1.5" customHeight="1"/>
    <row r="3" spans="1:15" ht="3" hidden="1" customHeight="1"/>
    <row r="4" spans="1:15" hidden="1">
      <c r="K4" s="2"/>
    </row>
    <row r="5" spans="1:15" ht="18">
      <c r="C5" s="3" t="s">
        <v>0</v>
      </c>
    </row>
    <row r="6" spans="1:15" ht="16.5" customHeight="1">
      <c r="C6" s="4" t="s">
        <v>1</v>
      </c>
    </row>
    <row r="7" spans="1:15" ht="9.75" customHeight="1">
      <c r="A7" s="5"/>
    </row>
    <row r="8" spans="1:15" ht="6" customHeight="1" thickBot="1"/>
    <row r="9" spans="1:15" ht="15.75">
      <c r="A9" s="6" t="s">
        <v>64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5" ht="16.5" customHeight="1" thickBot="1">
      <c r="A10" s="6" t="s">
        <v>65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5" s="23" customFormat="1" ht="15.75">
      <c r="A11" s="22"/>
      <c r="C11" s="24">
        <v>1</v>
      </c>
      <c r="D11" s="25" t="s">
        <v>26</v>
      </c>
      <c r="E11" s="74"/>
      <c r="F11" s="75"/>
      <c r="G11" s="75"/>
      <c r="H11" s="76"/>
      <c r="I11" s="77"/>
      <c r="J11" s="78"/>
      <c r="K11" s="79"/>
      <c r="L11" s="80"/>
      <c r="M11" s="34"/>
      <c r="N11" s="35">
        <f t="shared" ref="N11:N32" si="0">M11*10000/3.75</f>
        <v>0</v>
      </c>
      <c r="O11" s="23" t="s">
        <v>63</v>
      </c>
    </row>
    <row r="12" spans="1:15" ht="15.75">
      <c r="A12" s="36"/>
      <c r="C12" s="37">
        <v>2</v>
      </c>
      <c r="D12" s="38" t="s">
        <v>27</v>
      </c>
      <c r="E12" s="81"/>
      <c r="F12" s="82"/>
      <c r="G12" s="82"/>
      <c r="H12" s="83"/>
      <c r="I12" s="84"/>
      <c r="J12" s="85"/>
      <c r="K12" s="86"/>
      <c r="L12" s="87"/>
      <c r="M12" s="46"/>
      <c r="N12" s="47">
        <f t="shared" si="0"/>
        <v>0</v>
      </c>
      <c r="O12" t="s">
        <v>63</v>
      </c>
    </row>
    <row r="13" spans="1:15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5" ht="15">
      <c r="C14" s="49">
        <v>4</v>
      </c>
      <c r="D14" s="48" t="s">
        <v>29</v>
      </c>
      <c r="E14" s="39">
        <v>90000</v>
      </c>
      <c r="F14" s="40">
        <v>196.3</v>
      </c>
      <c r="G14" s="40">
        <v>9</v>
      </c>
      <c r="H14" s="41">
        <v>2180</v>
      </c>
      <c r="I14" s="42">
        <v>30.7</v>
      </c>
      <c r="J14" s="43">
        <f t="shared" ref="J14:J27" si="1">(H14*10/(F14*G14))</f>
        <v>12.339389822833532</v>
      </c>
      <c r="K14" s="44">
        <f t="shared" ref="K14:K27" si="2">ROUND(J14*(1-((I14-14)/86)),2)</f>
        <v>9.94</v>
      </c>
      <c r="L14" s="45">
        <f t="shared" ref="L14:L27" si="3">ROUND(J14*(1-((I14-15)/85)),2)</f>
        <v>10.06</v>
      </c>
      <c r="M14" s="11"/>
      <c r="N14" s="50">
        <f t="shared" si="0"/>
        <v>0</v>
      </c>
    </row>
    <row r="15" spans="1:15" ht="15">
      <c r="C15" s="49">
        <v>5</v>
      </c>
      <c r="D15" s="48" t="s">
        <v>30</v>
      </c>
      <c r="E15" s="39">
        <v>90000</v>
      </c>
      <c r="F15" s="40">
        <v>194.8</v>
      </c>
      <c r="G15" s="40">
        <v>9</v>
      </c>
      <c r="H15" s="41">
        <v>2116</v>
      </c>
      <c r="I15" s="42">
        <v>30.7</v>
      </c>
      <c r="J15" s="43">
        <f t="shared" si="1"/>
        <v>12.069358886607347</v>
      </c>
      <c r="K15" s="44">
        <f t="shared" si="2"/>
        <v>9.73</v>
      </c>
      <c r="L15" s="45">
        <f t="shared" si="3"/>
        <v>9.84</v>
      </c>
      <c r="M15" s="11"/>
      <c r="N15" s="50">
        <f t="shared" si="0"/>
        <v>0</v>
      </c>
    </row>
    <row r="16" spans="1:15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>
        <v>90000</v>
      </c>
      <c r="F17" s="40">
        <v>193.3</v>
      </c>
      <c r="G17" s="40">
        <v>9</v>
      </c>
      <c r="H17" s="41">
        <v>2470</v>
      </c>
      <c r="I17" s="42">
        <v>32.5</v>
      </c>
      <c r="J17" s="43">
        <f t="shared" si="1"/>
        <v>14.19785020405817</v>
      </c>
      <c r="K17" s="44">
        <f t="shared" si="2"/>
        <v>11.14</v>
      </c>
      <c r="L17" s="45">
        <f t="shared" si="3"/>
        <v>11.27</v>
      </c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>
        <v>90000</v>
      </c>
      <c r="F19" s="40">
        <v>191.8</v>
      </c>
      <c r="G19" s="40">
        <v>9</v>
      </c>
      <c r="H19" s="41">
        <v>2390</v>
      </c>
      <c r="I19" s="42">
        <v>33</v>
      </c>
      <c r="J19" s="43">
        <f t="shared" si="1"/>
        <v>13.845440852740122</v>
      </c>
      <c r="K19" s="44">
        <f t="shared" si="2"/>
        <v>10.79</v>
      </c>
      <c r="L19" s="45">
        <f t="shared" si="3"/>
        <v>10.91</v>
      </c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>
        <v>90000</v>
      </c>
      <c r="F20" s="40">
        <v>190.3</v>
      </c>
      <c r="G20" s="40">
        <v>9</v>
      </c>
      <c r="H20" s="41">
        <v>2230</v>
      </c>
      <c r="I20" s="42">
        <v>30.7</v>
      </c>
      <c r="J20" s="43">
        <f t="shared" si="1"/>
        <v>13.020377182226893</v>
      </c>
      <c r="K20" s="44">
        <f t="shared" si="2"/>
        <v>10.49</v>
      </c>
      <c r="L20" s="45">
        <f t="shared" si="3"/>
        <v>10.62</v>
      </c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90000</v>
      </c>
      <c r="F22" s="40">
        <v>188.8</v>
      </c>
      <c r="G22" s="40">
        <v>9</v>
      </c>
      <c r="H22" s="41">
        <v>2360</v>
      </c>
      <c r="I22" s="42">
        <v>32.799999999999997</v>
      </c>
      <c r="J22" s="43">
        <f t="shared" si="1"/>
        <v>13.888888888888889</v>
      </c>
      <c r="K22" s="44">
        <f t="shared" si="2"/>
        <v>10.85</v>
      </c>
      <c r="L22" s="45">
        <f t="shared" si="3"/>
        <v>10.98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90000</v>
      </c>
      <c r="F23" s="40">
        <v>187.3</v>
      </c>
      <c r="G23" s="40">
        <v>9</v>
      </c>
      <c r="H23" s="41">
        <v>2380</v>
      </c>
      <c r="I23" s="42">
        <v>34</v>
      </c>
      <c r="J23" s="43">
        <f t="shared" si="1"/>
        <v>14.118763718336595</v>
      </c>
      <c r="K23" s="44">
        <f t="shared" si="2"/>
        <v>10.84</v>
      </c>
      <c r="L23" s="45">
        <f t="shared" si="3"/>
        <v>10.96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>
        <v>90000</v>
      </c>
      <c r="F24" s="40">
        <v>185.8</v>
      </c>
      <c r="G24" s="40">
        <v>9</v>
      </c>
      <c r="H24" s="41">
        <v>2300</v>
      </c>
      <c r="I24" s="42">
        <v>33.200000000000003</v>
      </c>
      <c r="J24" s="43">
        <f t="shared" si="1"/>
        <v>13.75433560578878</v>
      </c>
      <c r="K24" s="44">
        <f t="shared" si="2"/>
        <v>10.68</v>
      </c>
      <c r="L24" s="45">
        <f t="shared" si="3"/>
        <v>10.81</v>
      </c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/>
      <c r="F25" s="40"/>
      <c r="G25" s="40"/>
      <c r="H25" s="41"/>
      <c r="I25" s="42"/>
      <c r="J25" s="43"/>
      <c r="K25" s="44"/>
      <c r="L25" s="45"/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/>
      <c r="F26" s="40"/>
      <c r="G26" s="40"/>
      <c r="H26" s="41"/>
      <c r="I26" s="42"/>
      <c r="J26" s="43"/>
      <c r="K26" s="44"/>
      <c r="L26" s="45"/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>
        <v>90000</v>
      </c>
      <c r="F27" s="40">
        <v>184.3</v>
      </c>
      <c r="G27" s="40">
        <v>9</v>
      </c>
      <c r="H27" s="41">
        <v>2240</v>
      </c>
      <c r="I27" s="42">
        <v>32.799999999999997</v>
      </c>
      <c r="J27" s="43">
        <f t="shared" si="1"/>
        <v>13.504551757400373</v>
      </c>
      <c r="K27" s="44">
        <f t="shared" si="2"/>
        <v>10.55</v>
      </c>
      <c r="L27" s="45">
        <f t="shared" si="3"/>
        <v>10.68</v>
      </c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52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3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3">
        <v>24</v>
      </c>
      <c r="D34" s="54" t="s">
        <v>50</v>
      </c>
      <c r="E34" s="55"/>
      <c r="F34" s="40"/>
      <c r="G34" s="40"/>
      <c r="H34" s="41"/>
      <c r="I34" s="42"/>
      <c r="J34" s="43"/>
      <c r="K34" s="44"/>
      <c r="L34" s="45"/>
    </row>
    <row r="35" spans="3:12" ht="15">
      <c r="C35" s="53">
        <v>25</v>
      </c>
      <c r="D35" s="56" t="s">
        <v>51</v>
      </c>
      <c r="E35" s="57"/>
      <c r="F35" s="40"/>
      <c r="G35" s="40"/>
      <c r="H35" s="41"/>
      <c r="I35" s="42"/>
      <c r="J35" s="43"/>
      <c r="K35" s="44"/>
      <c r="L35" s="45"/>
    </row>
    <row r="36" spans="3:12" ht="15">
      <c r="C36" s="53">
        <v>26</v>
      </c>
      <c r="D36" s="58" t="s">
        <v>52</v>
      </c>
      <c r="E36" s="52"/>
      <c r="F36" s="40"/>
      <c r="G36" s="40"/>
      <c r="H36" s="41"/>
      <c r="I36" s="42"/>
      <c r="J36" s="43"/>
      <c r="K36" s="44"/>
      <c r="L36" s="45"/>
    </row>
    <row r="37" spans="3:12" ht="15">
      <c r="C37" s="53">
        <v>27</v>
      </c>
      <c r="D37" s="56" t="s">
        <v>53</v>
      </c>
      <c r="E37" s="59"/>
      <c r="F37" s="60"/>
      <c r="G37" s="60"/>
      <c r="H37" s="61"/>
      <c r="I37" s="62"/>
      <c r="J37" s="43"/>
      <c r="K37" s="44"/>
      <c r="L37" s="45"/>
    </row>
    <row r="38" spans="3:12" ht="15">
      <c r="C38" s="53">
        <v>28</v>
      </c>
      <c r="D38" s="58" t="s">
        <v>54</v>
      </c>
      <c r="E38" s="59"/>
      <c r="F38" s="60"/>
      <c r="G38" s="60"/>
      <c r="H38" s="61"/>
      <c r="I38" s="62"/>
      <c r="J38" s="43"/>
      <c r="K38" s="44"/>
      <c r="L38" s="45"/>
    </row>
    <row r="39" spans="3:12" ht="15.75" thickBot="1">
      <c r="C39" s="63">
        <v>29</v>
      </c>
      <c r="D39" s="64" t="s">
        <v>55</v>
      </c>
      <c r="E39" s="65"/>
      <c r="F39" s="66"/>
      <c r="G39" s="66"/>
      <c r="H39" s="67"/>
      <c r="I39" s="68"/>
      <c r="J39" s="69"/>
      <c r="K39" s="70"/>
      <c r="L39" s="71"/>
    </row>
    <row r="40" spans="3:12">
      <c r="G40" s="72" t="s">
        <v>56</v>
      </c>
      <c r="H40" s="72"/>
      <c r="I40" s="73">
        <f>AVERAGE(I11:I39)</f>
        <v>32.266666666666666</v>
      </c>
      <c r="J40" s="73">
        <f t="shared" ref="J40:L40" si="4">AVERAGE(J11:J39)</f>
        <v>13.415439657653412</v>
      </c>
      <c r="K40" s="73">
        <f t="shared" si="4"/>
        <v>10.556666666666667</v>
      </c>
      <c r="L40" s="73">
        <f t="shared" si="4"/>
        <v>10.681111111111111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G33" sqref="G33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66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67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>
        <v>76333</v>
      </c>
      <c r="F12" s="40">
        <v>162</v>
      </c>
      <c r="G12" s="40">
        <v>9</v>
      </c>
      <c r="H12" s="41">
        <v>2420</v>
      </c>
      <c r="I12" s="42">
        <v>34.200000000000003</v>
      </c>
      <c r="J12" s="43">
        <f t="shared" ref="J12:J23" si="1">(H12*10/(F12*G12))</f>
        <v>16.598079561042525</v>
      </c>
      <c r="K12" s="44">
        <f t="shared" ref="K12:K23" si="2">ROUND(J12*(1-((I12-14)/86)),2)</f>
        <v>12.7</v>
      </c>
      <c r="L12" s="45">
        <f t="shared" ref="L12:L23" si="3">ROUND(J12*(1-((I12-15)/85)),2)</f>
        <v>12.85</v>
      </c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>
        <v>76333</v>
      </c>
      <c r="F13" s="40">
        <v>162</v>
      </c>
      <c r="G13" s="40">
        <v>9</v>
      </c>
      <c r="H13" s="41">
        <v>1750</v>
      </c>
      <c r="I13" s="42">
        <v>30.5</v>
      </c>
      <c r="J13" s="43">
        <f t="shared" si="1"/>
        <v>12.002743484224967</v>
      </c>
      <c r="K13" s="44">
        <f t="shared" si="2"/>
        <v>9.6999999999999993</v>
      </c>
      <c r="L13" s="45">
        <f t="shared" si="3"/>
        <v>9.81</v>
      </c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76333</v>
      </c>
      <c r="F15" s="40">
        <v>162</v>
      </c>
      <c r="G15" s="40">
        <v>9</v>
      </c>
      <c r="H15" s="41">
        <v>2590</v>
      </c>
      <c r="I15" s="42">
        <v>32.6</v>
      </c>
      <c r="J15" s="43">
        <f t="shared" si="1"/>
        <v>17.764060356652948</v>
      </c>
      <c r="K15" s="44">
        <f t="shared" si="2"/>
        <v>13.92</v>
      </c>
      <c r="L15" s="45">
        <f t="shared" si="3"/>
        <v>14.09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>
        <v>76333</v>
      </c>
      <c r="F16" s="40">
        <v>162</v>
      </c>
      <c r="G16" s="40">
        <v>9</v>
      </c>
      <c r="H16" s="41">
        <v>2500</v>
      </c>
      <c r="I16" s="42">
        <v>30.4</v>
      </c>
      <c r="J16" s="43">
        <f t="shared" si="1"/>
        <v>17.146776406035666</v>
      </c>
      <c r="K16" s="44">
        <f t="shared" si="2"/>
        <v>13.88</v>
      </c>
      <c r="L16" s="45">
        <f t="shared" si="3"/>
        <v>14.04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76333</v>
      </c>
      <c r="F18" s="40">
        <v>162</v>
      </c>
      <c r="G18" s="40">
        <v>9</v>
      </c>
      <c r="H18" s="41">
        <v>1780</v>
      </c>
      <c r="I18" s="42">
        <v>34.799999999999997</v>
      </c>
      <c r="J18" s="43">
        <f t="shared" si="1"/>
        <v>12.208504801097394</v>
      </c>
      <c r="K18" s="44">
        <f t="shared" si="2"/>
        <v>9.26</v>
      </c>
      <c r="L18" s="45">
        <f t="shared" si="3"/>
        <v>9.36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76333</v>
      </c>
      <c r="F22" s="40">
        <v>162</v>
      </c>
      <c r="G22" s="40">
        <v>9</v>
      </c>
      <c r="H22" s="41">
        <v>2200</v>
      </c>
      <c r="I22" s="42">
        <v>33</v>
      </c>
      <c r="J22" s="43">
        <f t="shared" si="1"/>
        <v>15.089163237311386</v>
      </c>
      <c r="K22" s="44">
        <f t="shared" si="2"/>
        <v>11.76</v>
      </c>
      <c r="L22" s="45">
        <f t="shared" si="3"/>
        <v>11.89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76333</v>
      </c>
      <c r="F23" s="40">
        <v>162</v>
      </c>
      <c r="G23" s="40">
        <v>9</v>
      </c>
      <c r="H23" s="41">
        <v>2030</v>
      </c>
      <c r="I23" s="42">
        <v>32.200000000000003</v>
      </c>
      <c r="J23" s="43">
        <f t="shared" si="1"/>
        <v>13.923182441700961</v>
      </c>
      <c r="K23" s="44">
        <f t="shared" si="2"/>
        <v>10.98</v>
      </c>
      <c r="L23" s="45">
        <f t="shared" si="3"/>
        <v>11.11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/>
      <c r="F25" s="40"/>
      <c r="G25" s="40"/>
      <c r="H25" s="41"/>
      <c r="I25" s="42"/>
      <c r="J25" s="43"/>
      <c r="K25" s="44"/>
      <c r="L25" s="45"/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/>
      <c r="F26" s="40"/>
      <c r="G26" s="40"/>
      <c r="H26" s="41"/>
      <c r="I26" s="42"/>
      <c r="J26" s="43"/>
      <c r="K26" s="44"/>
      <c r="L26" s="45"/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52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3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3">
        <v>24</v>
      </c>
      <c r="D34" s="54" t="s">
        <v>50</v>
      </c>
      <c r="E34" s="55"/>
      <c r="F34" s="40"/>
      <c r="G34" s="40"/>
      <c r="H34" s="41"/>
      <c r="I34" s="42"/>
      <c r="J34" s="43"/>
      <c r="K34" s="44"/>
      <c r="L34" s="45"/>
    </row>
    <row r="35" spans="3:12" ht="15">
      <c r="C35" s="53">
        <v>25</v>
      </c>
      <c r="D35" s="56" t="s">
        <v>51</v>
      </c>
      <c r="E35" s="57"/>
      <c r="F35" s="40"/>
      <c r="G35" s="40"/>
      <c r="H35" s="41"/>
      <c r="I35" s="42"/>
      <c r="J35" s="43"/>
      <c r="K35" s="44"/>
      <c r="L35" s="45"/>
    </row>
    <row r="36" spans="3:12" ht="15">
      <c r="C36" s="53">
        <v>26</v>
      </c>
      <c r="D36" s="58" t="s">
        <v>52</v>
      </c>
      <c r="E36" s="52"/>
      <c r="F36" s="40"/>
      <c r="G36" s="40"/>
      <c r="H36" s="41"/>
      <c r="I36" s="42"/>
      <c r="J36" s="43"/>
      <c r="K36" s="44"/>
      <c r="L36" s="45"/>
    </row>
    <row r="37" spans="3:12" ht="15">
      <c r="C37" s="53">
        <v>27</v>
      </c>
      <c r="D37" s="56" t="s">
        <v>53</v>
      </c>
      <c r="E37" s="59"/>
      <c r="F37" s="60"/>
      <c r="G37" s="60"/>
      <c r="H37" s="61"/>
      <c r="I37" s="62"/>
      <c r="J37" s="43"/>
      <c r="K37" s="44"/>
      <c r="L37" s="45"/>
    </row>
    <row r="38" spans="3:12" ht="15">
      <c r="C38" s="53">
        <v>28</v>
      </c>
      <c r="D38" s="58" t="s">
        <v>54</v>
      </c>
      <c r="E38" s="59"/>
      <c r="F38" s="60"/>
      <c r="G38" s="60"/>
      <c r="H38" s="61"/>
      <c r="I38" s="62"/>
      <c r="J38" s="43"/>
      <c r="K38" s="44"/>
      <c r="L38" s="45"/>
    </row>
    <row r="39" spans="3:12" ht="15.75" thickBot="1">
      <c r="C39" s="63">
        <v>29</v>
      </c>
      <c r="D39" s="64" t="s">
        <v>55</v>
      </c>
      <c r="E39" s="65"/>
      <c r="F39" s="66"/>
      <c r="G39" s="66"/>
      <c r="H39" s="67"/>
      <c r="I39" s="68"/>
      <c r="J39" s="69"/>
      <c r="K39" s="70"/>
      <c r="L39" s="71"/>
    </row>
    <row r="40" spans="3:12">
      <c r="G40" s="72" t="s">
        <v>56</v>
      </c>
      <c r="H40" s="72"/>
      <c r="I40" s="73">
        <f>AVERAGE(I11:I39)</f>
        <v>32.528571428571425</v>
      </c>
      <c r="J40" s="73">
        <f t="shared" ref="J40:L40" si="4">AVERAGE(J11:J39)</f>
        <v>14.961787184009406</v>
      </c>
      <c r="K40" s="73">
        <f t="shared" si="4"/>
        <v>11.742857142857144</v>
      </c>
      <c r="L40" s="73">
        <f t="shared" si="4"/>
        <v>11.878571428571428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G33" sqref="G33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68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69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39">
        <v>76333</v>
      </c>
      <c r="F11" s="27">
        <v>319</v>
      </c>
      <c r="G11" s="40">
        <v>4.5</v>
      </c>
      <c r="H11" s="29">
        <v>1630</v>
      </c>
      <c r="I11" s="30">
        <v>34.130000000000003</v>
      </c>
      <c r="J11" s="31">
        <f>(H11*10/(F11*G11))</f>
        <v>11.354928596307907</v>
      </c>
      <c r="K11" s="32">
        <f>ROUND(J11*(1-((I11-14)/86)),2)</f>
        <v>8.6999999999999993</v>
      </c>
      <c r="L11" s="33">
        <f>ROUND(J11*(1-((I11-15)/85)),2)</f>
        <v>8.8000000000000007</v>
      </c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>
        <v>76333</v>
      </c>
      <c r="F12" s="40">
        <v>375</v>
      </c>
      <c r="G12" s="40">
        <v>4.5</v>
      </c>
      <c r="H12" s="41">
        <v>2240</v>
      </c>
      <c r="I12" s="42">
        <v>36.5</v>
      </c>
      <c r="J12" s="43">
        <f t="shared" ref="J12:J23" si="1">(H12*10/(F12*G12))</f>
        <v>13.274074074074074</v>
      </c>
      <c r="K12" s="44">
        <f t="shared" ref="K12:K23" si="2">ROUND(J12*(1-((I12-14)/86)),2)</f>
        <v>9.8000000000000007</v>
      </c>
      <c r="L12" s="45">
        <f t="shared" ref="L12:L23" si="3">ROUND(J12*(1-((I12-15)/85)),2)</f>
        <v>9.92</v>
      </c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>
        <v>76333</v>
      </c>
      <c r="F13" s="40">
        <v>346.5</v>
      </c>
      <c r="G13" s="40">
        <v>4.5</v>
      </c>
      <c r="H13" s="41">
        <v>1930</v>
      </c>
      <c r="I13" s="42">
        <v>36.83</v>
      </c>
      <c r="J13" s="43">
        <f t="shared" si="1"/>
        <v>12.377745711079044</v>
      </c>
      <c r="K13" s="44">
        <f t="shared" si="2"/>
        <v>9.09</v>
      </c>
      <c r="L13" s="45">
        <f t="shared" si="3"/>
        <v>9.1999999999999993</v>
      </c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>
        <v>76333</v>
      </c>
      <c r="F14" s="40">
        <v>385</v>
      </c>
      <c r="G14" s="40">
        <v>4.5</v>
      </c>
      <c r="H14" s="41">
        <v>2120</v>
      </c>
      <c r="I14" s="42">
        <v>36.369999999999997</v>
      </c>
      <c r="J14" s="43">
        <f t="shared" si="1"/>
        <v>12.236652236652237</v>
      </c>
      <c r="K14" s="44">
        <f t="shared" si="2"/>
        <v>9.0500000000000007</v>
      </c>
      <c r="L14" s="45">
        <f t="shared" si="3"/>
        <v>9.16</v>
      </c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76333</v>
      </c>
      <c r="F15" s="40">
        <v>347</v>
      </c>
      <c r="G15" s="40">
        <v>4.5</v>
      </c>
      <c r="H15" s="41">
        <v>2320</v>
      </c>
      <c r="I15" s="42">
        <v>36.299999999999997</v>
      </c>
      <c r="J15" s="43">
        <f t="shared" si="1"/>
        <v>14.857508805635607</v>
      </c>
      <c r="K15" s="44">
        <f t="shared" si="2"/>
        <v>11</v>
      </c>
      <c r="L15" s="45">
        <f t="shared" si="3"/>
        <v>11.13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76333</v>
      </c>
      <c r="F18" s="40">
        <v>385</v>
      </c>
      <c r="G18" s="40">
        <v>4.5</v>
      </c>
      <c r="H18" s="41">
        <v>2240</v>
      </c>
      <c r="I18" s="42">
        <v>38.6</v>
      </c>
      <c r="J18" s="43">
        <f t="shared" si="1"/>
        <v>12.929292929292929</v>
      </c>
      <c r="K18" s="44">
        <f t="shared" si="2"/>
        <v>9.23</v>
      </c>
      <c r="L18" s="45">
        <f t="shared" si="3"/>
        <v>9.34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76333</v>
      </c>
      <c r="F22" s="40">
        <v>350</v>
      </c>
      <c r="G22" s="40">
        <v>4.5</v>
      </c>
      <c r="H22" s="41">
        <v>1700</v>
      </c>
      <c r="I22" s="42">
        <v>35.93</v>
      </c>
      <c r="J22" s="43">
        <f t="shared" si="1"/>
        <v>10.793650793650794</v>
      </c>
      <c r="K22" s="44">
        <f t="shared" si="2"/>
        <v>8.0399999999999991</v>
      </c>
      <c r="L22" s="45">
        <f t="shared" si="3"/>
        <v>8.14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76333</v>
      </c>
      <c r="F23" s="40">
        <v>395</v>
      </c>
      <c r="G23" s="40">
        <v>4.5</v>
      </c>
      <c r="H23" s="41">
        <v>2350</v>
      </c>
      <c r="I23" s="42">
        <v>37.229999999999997</v>
      </c>
      <c r="J23" s="43">
        <f t="shared" si="1"/>
        <v>13.220815752461322</v>
      </c>
      <c r="K23" s="44">
        <f t="shared" si="2"/>
        <v>9.65</v>
      </c>
      <c r="L23" s="45">
        <f t="shared" si="3"/>
        <v>9.76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/>
      <c r="F25" s="40"/>
      <c r="G25" s="40"/>
      <c r="H25" s="41"/>
      <c r="I25" s="42"/>
      <c r="J25" s="43"/>
      <c r="K25" s="44"/>
      <c r="L25" s="45"/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/>
      <c r="F26" s="40"/>
      <c r="G26" s="40"/>
      <c r="H26" s="41"/>
      <c r="I26" s="42"/>
      <c r="J26" s="43"/>
      <c r="K26" s="44"/>
      <c r="L26" s="45"/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52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3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3">
        <v>24</v>
      </c>
      <c r="D34" s="54" t="s">
        <v>50</v>
      </c>
      <c r="E34" s="55"/>
      <c r="F34" s="40"/>
      <c r="G34" s="40"/>
      <c r="H34" s="41"/>
      <c r="I34" s="42"/>
      <c r="J34" s="43"/>
      <c r="K34" s="44"/>
      <c r="L34" s="45"/>
    </row>
    <row r="35" spans="3:12" ht="15">
      <c r="C35" s="53">
        <v>25</v>
      </c>
      <c r="D35" s="56" t="s">
        <v>51</v>
      </c>
      <c r="E35" s="57"/>
      <c r="F35" s="40"/>
      <c r="G35" s="40"/>
      <c r="H35" s="41"/>
      <c r="I35" s="42"/>
      <c r="J35" s="43"/>
      <c r="K35" s="44"/>
      <c r="L35" s="45"/>
    </row>
    <row r="36" spans="3:12" ht="15">
      <c r="C36" s="53">
        <v>26</v>
      </c>
      <c r="D36" s="58" t="s">
        <v>52</v>
      </c>
      <c r="E36" s="52"/>
      <c r="F36" s="40"/>
      <c r="G36" s="40"/>
      <c r="H36" s="41"/>
      <c r="I36" s="42"/>
      <c r="J36" s="43"/>
      <c r="K36" s="44"/>
      <c r="L36" s="45"/>
    </row>
    <row r="37" spans="3:12" ht="15">
      <c r="C37" s="53">
        <v>27</v>
      </c>
      <c r="D37" s="56" t="s">
        <v>53</v>
      </c>
      <c r="E37" s="59"/>
      <c r="F37" s="60"/>
      <c r="G37" s="60"/>
      <c r="H37" s="61"/>
      <c r="I37" s="62"/>
      <c r="J37" s="43"/>
      <c r="K37" s="44"/>
      <c r="L37" s="45"/>
    </row>
    <row r="38" spans="3:12" ht="15">
      <c r="C38" s="53">
        <v>28</v>
      </c>
      <c r="D38" s="58" t="s">
        <v>54</v>
      </c>
      <c r="E38" s="59"/>
      <c r="F38" s="60"/>
      <c r="G38" s="60"/>
      <c r="H38" s="61"/>
      <c r="I38" s="62"/>
      <c r="J38" s="43"/>
      <c r="K38" s="44"/>
      <c r="L38" s="45"/>
    </row>
    <row r="39" spans="3:12" ht="15.75" thickBot="1">
      <c r="C39" s="63">
        <v>29</v>
      </c>
      <c r="D39" s="64" t="s">
        <v>55</v>
      </c>
      <c r="E39" s="65"/>
      <c r="F39" s="66"/>
      <c r="G39" s="66"/>
      <c r="H39" s="67"/>
      <c r="I39" s="68"/>
      <c r="J39" s="69"/>
      <c r="K39" s="70"/>
      <c r="L39" s="71"/>
    </row>
    <row r="40" spans="3:12">
      <c r="G40" s="72" t="s">
        <v>56</v>
      </c>
      <c r="H40" s="72"/>
      <c r="I40" s="73">
        <f>AVERAGE(I11:I39)</f>
        <v>36.486249999999998</v>
      </c>
      <c r="J40" s="73">
        <f t="shared" ref="J40:L40" si="4">AVERAGE(J11:J39)</f>
        <v>12.630583612394238</v>
      </c>
      <c r="K40" s="73">
        <f t="shared" si="4"/>
        <v>9.32</v>
      </c>
      <c r="L40" s="73">
        <f t="shared" si="4"/>
        <v>9.4312500000000004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G33" sqref="G33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70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71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>
        <v>80000</v>
      </c>
      <c r="F12" s="40">
        <v>115</v>
      </c>
      <c r="G12" s="40">
        <v>4.5</v>
      </c>
      <c r="H12" s="41">
        <v>630</v>
      </c>
      <c r="I12" s="42">
        <v>34.5</v>
      </c>
      <c r="J12" s="43">
        <f t="shared" ref="J12:J38" si="1">(H12*10/(F12*G12))</f>
        <v>12.173913043478262</v>
      </c>
      <c r="K12" s="44">
        <f t="shared" ref="K12:K38" si="2">ROUND(J12*(1-((I12-14)/86)),2)</f>
        <v>9.27</v>
      </c>
      <c r="L12" s="45">
        <f t="shared" ref="L12:L38" si="3">ROUND(J12*(1-((I12-15)/85)),2)</f>
        <v>9.3800000000000008</v>
      </c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80000</v>
      </c>
      <c r="F15" s="40">
        <v>100</v>
      </c>
      <c r="G15" s="40">
        <v>4.5</v>
      </c>
      <c r="H15" s="41">
        <v>420</v>
      </c>
      <c r="I15" s="42">
        <v>34.4</v>
      </c>
      <c r="J15" s="43">
        <f t="shared" si="1"/>
        <v>9.3333333333333339</v>
      </c>
      <c r="K15" s="44">
        <f t="shared" si="2"/>
        <v>7.12</v>
      </c>
      <c r="L15" s="45">
        <f t="shared" si="3"/>
        <v>7.2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>
        <v>80000</v>
      </c>
      <c r="F16" s="40">
        <v>115</v>
      </c>
      <c r="G16" s="40">
        <v>4.5</v>
      </c>
      <c r="H16" s="41">
        <v>640</v>
      </c>
      <c r="I16" s="42">
        <v>33.799999999999997</v>
      </c>
      <c r="J16" s="43">
        <f t="shared" si="1"/>
        <v>12.367149758454106</v>
      </c>
      <c r="K16" s="44">
        <f t="shared" si="2"/>
        <v>9.52</v>
      </c>
      <c r="L16" s="45">
        <f t="shared" si="3"/>
        <v>9.6300000000000008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80000</v>
      </c>
      <c r="F22" s="40">
        <v>105</v>
      </c>
      <c r="G22" s="40">
        <v>4.5</v>
      </c>
      <c r="H22" s="41">
        <v>480</v>
      </c>
      <c r="I22" s="42">
        <v>35.5</v>
      </c>
      <c r="J22" s="43">
        <f t="shared" si="1"/>
        <v>10.158730158730158</v>
      </c>
      <c r="K22" s="44">
        <f t="shared" si="2"/>
        <v>7.62</v>
      </c>
      <c r="L22" s="45">
        <f t="shared" si="3"/>
        <v>7.71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80000</v>
      </c>
      <c r="F23" s="40">
        <v>135</v>
      </c>
      <c r="G23" s="40">
        <v>4.5</v>
      </c>
      <c r="H23" s="41">
        <v>600</v>
      </c>
      <c r="I23" s="42">
        <v>36.299999999999997</v>
      </c>
      <c r="J23" s="43">
        <f t="shared" si="1"/>
        <v>9.8765432098765427</v>
      </c>
      <c r="K23" s="44">
        <f t="shared" si="2"/>
        <v>7.32</v>
      </c>
      <c r="L23" s="45">
        <f t="shared" si="3"/>
        <v>7.4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80000</v>
      </c>
      <c r="F25" s="40">
        <v>135</v>
      </c>
      <c r="G25" s="40">
        <v>4.5</v>
      </c>
      <c r="H25" s="41">
        <v>820</v>
      </c>
      <c r="I25" s="42">
        <v>36</v>
      </c>
      <c r="J25" s="43">
        <f t="shared" si="1"/>
        <v>13.497942386831276</v>
      </c>
      <c r="K25" s="44">
        <f t="shared" si="2"/>
        <v>10.039999999999999</v>
      </c>
      <c r="L25" s="45">
        <f t="shared" si="3"/>
        <v>10.16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80000</v>
      </c>
      <c r="F26" s="40">
        <v>135</v>
      </c>
      <c r="G26" s="40">
        <v>4.5</v>
      </c>
      <c r="H26" s="41">
        <v>770</v>
      </c>
      <c r="I26" s="42">
        <v>37.1</v>
      </c>
      <c r="J26" s="43">
        <f t="shared" si="1"/>
        <v>12.674897119341564</v>
      </c>
      <c r="K26" s="44">
        <f t="shared" si="2"/>
        <v>9.27</v>
      </c>
      <c r="L26" s="45">
        <f t="shared" si="3"/>
        <v>9.3800000000000008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>
        <v>135</v>
      </c>
      <c r="G27" s="40">
        <v>4.5</v>
      </c>
      <c r="H27" s="41">
        <v>750</v>
      </c>
      <c r="I27" s="42">
        <v>37.4</v>
      </c>
      <c r="J27" s="43">
        <f t="shared" si="1"/>
        <v>12.345679012345679</v>
      </c>
      <c r="K27" s="44">
        <f t="shared" si="2"/>
        <v>8.99</v>
      </c>
      <c r="L27" s="45">
        <f t="shared" si="3"/>
        <v>9.09</v>
      </c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>
        <v>80000</v>
      </c>
      <c r="F31" s="40">
        <v>135</v>
      </c>
      <c r="G31" s="40">
        <v>4.5</v>
      </c>
      <c r="H31" s="41">
        <v>880</v>
      </c>
      <c r="I31" s="42">
        <v>40</v>
      </c>
      <c r="J31" s="43">
        <f t="shared" si="1"/>
        <v>14.48559670781893</v>
      </c>
      <c r="K31" s="44">
        <f t="shared" si="2"/>
        <v>10.11</v>
      </c>
      <c r="L31" s="45">
        <f t="shared" si="3"/>
        <v>10.23</v>
      </c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3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3">
        <v>24</v>
      </c>
      <c r="D34" s="54" t="s">
        <v>50</v>
      </c>
      <c r="E34" s="55"/>
      <c r="F34" s="40"/>
      <c r="G34" s="40"/>
      <c r="H34" s="41"/>
      <c r="I34" s="42"/>
      <c r="J34" s="43"/>
      <c r="K34" s="44"/>
      <c r="L34" s="45"/>
    </row>
    <row r="35" spans="3:12" ht="15">
      <c r="C35" s="53">
        <v>25</v>
      </c>
      <c r="D35" s="56" t="s">
        <v>51</v>
      </c>
      <c r="E35" s="55"/>
      <c r="F35" s="40"/>
      <c r="G35" s="40"/>
      <c r="H35" s="41"/>
      <c r="I35" s="42"/>
      <c r="J35" s="43"/>
      <c r="K35" s="44"/>
      <c r="L35" s="45"/>
    </row>
    <row r="36" spans="3:12" ht="15">
      <c r="C36" s="53">
        <v>26</v>
      </c>
      <c r="D36" s="58" t="s">
        <v>52</v>
      </c>
      <c r="E36" s="55"/>
      <c r="F36" s="40"/>
      <c r="G36" s="40"/>
      <c r="H36" s="41"/>
      <c r="I36" s="42"/>
      <c r="J36" s="43"/>
      <c r="K36" s="44"/>
      <c r="L36" s="45"/>
    </row>
    <row r="37" spans="3:12" ht="15">
      <c r="C37" s="53">
        <v>27</v>
      </c>
      <c r="D37" s="56" t="s">
        <v>53</v>
      </c>
      <c r="E37" s="55"/>
      <c r="F37" s="40"/>
      <c r="G37" s="40"/>
      <c r="H37" s="41"/>
      <c r="I37" s="42"/>
      <c r="J37" s="43"/>
      <c r="K37" s="44"/>
      <c r="L37" s="45"/>
    </row>
    <row r="38" spans="3:12" ht="15">
      <c r="C38" s="53">
        <v>28</v>
      </c>
      <c r="D38" s="58" t="s">
        <v>54</v>
      </c>
      <c r="E38" s="39">
        <v>80000</v>
      </c>
      <c r="F38" s="40">
        <v>135</v>
      </c>
      <c r="G38" s="40">
        <v>4.5</v>
      </c>
      <c r="H38" s="41">
        <v>680</v>
      </c>
      <c r="I38" s="42">
        <v>40</v>
      </c>
      <c r="J38" s="43">
        <f t="shared" si="1"/>
        <v>11.193415637860083</v>
      </c>
      <c r="K38" s="44">
        <f t="shared" si="2"/>
        <v>7.81</v>
      </c>
      <c r="L38" s="45">
        <f t="shared" si="3"/>
        <v>7.9</v>
      </c>
    </row>
    <row r="39" spans="3:12" ht="15.75" thickBot="1">
      <c r="C39" s="63">
        <v>29</v>
      </c>
      <c r="D39" s="64" t="s">
        <v>55</v>
      </c>
      <c r="E39" s="65"/>
      <c r="F39" s="66"/>
      <c r="G39" s="66"/>
      <c r="H39" s="67"/>
      <c r="I39" s="68"/>
      <c r="J39" s="69"/>
      <c r="K39" s="70"/>
      <c r="L39" s="71"/>
    </row>
    <row r="40" spans="3:12">
      <c r="G40" s="72" t="s">
        <v>56</v>
      </c>
      <c r="H40" s="72"/>
      <c r="I40" s="73">
        <f>AVERAGE(I11:I39)</f>
        <v>36.5</v>
      </c>
      <c r="J40" s="73">
        <f t="shared" ref="J40:L40" si="4">AVERAGE(J11:J39)</f>
        <v>11.810720036806995</v>
      </c>
      <c r="K40" s="73">
        <f t="shared" si="4"/>
        <v>8.706999999999999</v>
      </c>
      <c r="L40" s="73">
        <f t="shared" si="4"/>
        <v>8.8080000000000016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G33" sqref="G33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72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67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>
        <v>74667</v>
      </c>
      <c r="F12" s="88">
        <v>512</v>
      </c>
      <c r="G12" s="88">
        <v>6</v>
      </c>
      <c r="H12" s="89">
        <v>4020</v>
      </c>
      <c r="I12" s="90">
        <v>34.5</v>
      </c>
      <c r="J12" s="43">
        <f t="shared" ref="J12:J23" si="1">(H12*10/(F12*G12))</f>
        <v>13.0859375</v>
      </c>
      <c r="K12" s="44">
        <f t="shared" ref="K12:K23" si="2">ROUND(J12*(1-((I12-14)/86)),2)</f>
        <v>9.9700000000000006</v>
      </c>
      <c r="L12" s="45">
        <f t="shared" ref="L12:L23" si="3">ROUND(J12*(1-((I12-15)/85)),2)</f>
        <v>10.08</v>
      </c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88"/>
      <c r="G13" s="88"/>
      <c r="H13" s="89"/>
      <c r="I13" s="90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>
        <v>74667</v>
      </c>
      <c r="F14" s="88">
        <v>515</v>
      </c>
      <c r="G14" s="88">
        <v>6</v>
      </c>
      <c r="H14" s="89">
        <v>3600</v>
      </c>
      <c r="I14" s="90">
        <v>34.200000000000003</v>
      </c>
      <c r="J14" s="43">
        <f t="shared" si="1"/>
        <v>11.650485436893204</v>
      </c>
      <c r="K14" s="44">
        <f t="shared" si="2"/>
        <v>8.91</v>
      </c>
      <c r="L14" s="45">
        <f t="shared" si="3"/>
        <v>9.02</v>
      </c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74667</v>
      </c>
      <c r="F15" s="88">
        <v>508</v>
      </c>
      <c r="G15" s="88">
        <v>6</v>
      </c>
      <c r="H15" s="89">
        <v>4080</v>
      </c>
      <c r="I15" s="90">
        <v>35.5</v>
      </c>
      <c r="J15" s="43">
        <f t="shared" si="1"/>
        <v>13.385826771653543</v>
      </c>
      <c r="K15" s="44">
        <f t="shared" si="2"/>
        <v>10.039999999999999</v>
      </c>
      <c r="L15" s="45">
        <f t="shared" si="3"/>
        <v>10.16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>
        <v>74667</v>
      </c>
      <c r="F16" s="88">
        <v>523</v>
      </c>
      <c r="G16" s="88">
        <v>6</v>
      </c>
      <c r="H16" s="89">
        <v>4080</v>
      </c>
      <c r="I16" s="90">
        <v>34</v>
      </c>
      <c r="J16" s="43">
        <f t="shared" si="1"/>
        <v>13.001912045889101</v>
      </c>
      <c r="K16" s="44">
        <f t="shared" si="2"/>
        <v>9.98</v>
      </c>
      <c r="L16" s="45">
        <f t="shared" si="3"/>
        <v>10.1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88"/>
      <c r="G17" s="88"/>
      <c r="H17" s="89"/>
      <c r="I17" s="90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74667</v>
      </c>
      <c r="F18" s="88">
        <v>505</v>
      </c>
      <c r="G18" s="88">
        <v>6</v>
      </c>
      <c r="H18" s="89">
        <v>4140</v>
      </c>
      <c r="I18" s="90">
        <v>35.25</v>
      </c>
      <c r="J18" s="43">
        <f t="shared" si="1"/>
        <v>13.663366336633663</v>
      </c>
      <c r="K18" s="44">
        <f t="shared" si="2"/>
        <v>10.29</v>
      </c>
      <c r="L18" s="45">
        <f t="shared" si="3"/>
        <v>10.41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>
        <v>74667</v>
      </c>
      <c r="F19" s="88">
        <v>518</v>
      </c>
      <c r="G19" s="88">
        <v>6</v>
      </c>
      <c r="H19" s="89">
        <v>3840</v>
      </c>
      <c r="I19" s="90">
        <v>35.200000000000003</v>
      </c>
      <c r="J19" s="43">
        <f t="shared" si="1"/>
        <v>12.355212355212355</v>
      </c>
      <c r="K19" s="44">
        <f t="shared" si="2"/>
        <v>9.31</v>
      </c>
      <c r="L19" s="45">
        <f t="shared" si="3"/>
        <v>9.42</v>
      </c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88"/>
      <c r="G20" s="88"/>
      <c r="H20" s="89"/>
      <c r="I20" s="90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88"/>
      <c r="G21" s="88"/>
      <c r="H21" s="89"/>
      <c r="I21" s="90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74667</v>
      </c>
      <c r="F22" s="88">
        <v>525</v>
      </c>
      <c r="G22" s="88">
        <v>6</v>
      </c>
      <c r="H22" s="89">
        <v>4740</v>
      </c>
      <c r="I22" s="90">
        <v>38.200000000000003</v>
      </c>
      <c r="J22" s="43">
        <f t="shared" si="1"/>
        <v>15.047619047619047</v>
      </c>
      <c r="K22" s="44">
        <f t="shared" si="2"/>
        <v>10.81</v>
      </c>
      <c r="L22" s="45">
        <f t="shared" si="3"/>
        <v>10.94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74667</v>
      </c>
      <c r="F23" s="88">
        <v>530</v>
      </c>
      <c r="G23" s="88">
        <v>6</v>
      </c>
      <c r="H23" s="89">
        <v>4540</v>
      </c>
      <c r="I23" s="90">
        <v>38.9</v>
      </c>
      <c r="J23" s="43">
        <f t="shared" si="1"/>
        <v>14.276729559748428</v>
      </c>
      <c r="K23" s="44">
        <f t="shared" si="2"/>
        <v>10.14</v>
      </c>
      <c r="L23" s="45">
        <f t="shared" si="3"/>
        <v>10.26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/>
      <c r="F25" s="40"/>
      <c r="G25" s="40"/>
      <c r="H25" s="41"/>
      <c r="I25" s="42"/>
      <c r="J25" s="43"/>
      <c r="K25" s="44"/>
      <c r="L25" s="45"/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/>
      <c r="F26" s="40"/>
      <c r="G26" s="40"/>
      <c r="H26" s="41"/>
      <c r="I26" s="42"/>
      <c r="J26" s="43"/>
      <c r="K26" s="44"/>
      <c r="L26" s="45"/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5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52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3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3">
        <v>24</v>
      </c>
      <c r="D34" s="54" t="s">
        <v>50</v>
      </c>
      <c r="E34" s="55"/>
      <c r="F34" s="40"/>
      <c r="G34" s="40"/>
      <c r="H34" s="41"/>
      <c r="I34" s="42"/>
      <c r="J34" s="43"/>
      <c r="K34" s="44"/>
      <c r="L34" s="45"/>
    </row>
    <row r="35" spans="3:12" ht="15">
      <c r="C35" s="53">
        <v>25</v>
      </c>
      <c r="D35" s="56" t="s">
        <v>51</v>
      </c>
      <c r="E35" s="57"/>
      <c r="F35" s="40"/>
      <c r="G35" s="40"/>
      <c r="H35" s="41"/>
      <c r="I35" s="42"/>
      <c r="J35" s="43"/>
      <c r="K35" s="44"/>
      <c r="L35" s="45"/>
    </row>
    <row r="36" spans="3:12" ht="15">
      <c r="C36" s="53">
        <v>26</v>
      </c>
      <c r="D36" s="58" t="s">
        <v>52</v>
      </c>
      <c r="E36" s="52"/>
      <c r="F36" s="40"/>
      <c r="G36" s="40"/>
      <c r="H36" s="41"/>
      <c r="I36" s="42"/>
      <c r="J36" s="43"/>
      <c r="K36" s="44"/>
      <c r="L36" s="45"/>
    </row>
    <row r="37" spans="3:12" ht="15">
      <c r="C37" s="53">
        <v>27</v>
      </c>
      <c r="D37" s="56" t="s">
        <v>53</v>
      </c>
      <c r="E37" s="59"/>
      <c r="F37" s="60"/>
      <c r="G37" s="60"/>
      <c r="H37" s="61"/>
      <c r="I37" s="62"/>
      <c r="J37" s="43"/>
      <c r="K37" s="44"/>
      <c r="L37" s="45"/>
    </row>
    <row r="38" spans="3:12" ht="15">
      <c r="C38" s="53">
        <v>28</v>
      </c>
      <c r="D38" s="58" t="s">
        <v>54</v>
      </c>
      <c r="E38" s="59"/>
      <c r="F38" s="60"/>
      <c r="G38" s="60"/>
      <c r="H38" s="61"/>
      <c r="I38" s="62"/>
      <c r="J38" s="43"/>
      <c r="K38" s="44"/>
      <c r="L38" s="45"/>
    </row>
    <row r="39" spans="3:12" ht="15.75" thickBot="1">
      <c r="C39" s="63">
        <v>29</v>
      </c>
      <c r="D39" s="64" t="s">
        <v>55</v>
      </c>
      <c r="E39" s="65"/>
      <c r="F39" s="66"/>
      <c r="G39" s="66"/>
      <c r="H39" s="67"/>
      <c r="I39" s="68"/>
      <c r="J39" s="69"/>
      <c r="K39" s="70"/>
      <c r="L39" s="71"/>
    </row>
    <row r="40" spans="3:12">
      <c r="G40" s="72" t="s">
        <v>56</v>
      </c>
      <c r="H40" s="72"/>
      <c r="I40" s="73">
        <f>AVERAGE(I11:I39)</f>
        <v>35.718749999999993</v>
      </c>
      <c r="J40" s="73">
        <f t="shared" ref="J40:L40" si="4">AVERAGE(J11:J39)</f>
        <v>13.308386131706168</v>
      </c>
      <c r="K40" s="73">
        <f t="shared" si="4"/>
        <v>9.9312500000000004</v>
      </c>
      <c r="L40" s="73">
        <f t="shared" si="4"/>
        <v>10.04875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11-ISO-ZIARNO-TOPOREK</vt:lpstr>
      <vt:lpstr>11-ISO-ZIARNO-STASZCZYK</vt:lpstr>
      <vt:lpstr>11-ISO-ZIARNO-DRETYŃ</vt:lpstr>
      <vt:lpstr>11-ISO-ZIARNO-KONPOL</vt:lpstr>
      <vt:lpstr>11-ISO-ZIARNO-PRPWIOSNA</vt:lpstr>
      <vt:lpstr>11-ISO-ZIARNO-BIENIASZ</vt:lpstr>
      <vt:lpstr>11-ISO-ZIARNO-MODZELEWSKI</vt:lpstr>
      <vt:lpstr>11-ISO-ZIARNO-STRADUNY</vt:lpstr>
      <vt:lpstr>11-ISO-ZIARNO-BRZOZOWSKI</vt:lpstr>
      <vt:lpstr>11-ISO-ZIARNO-BONISŁAWSKI</vt:lpstr>
      <vt:lpstr>11-ISO-ZIARNO-RYDZEWSKI</vt:lpstr>
      <vt:lpstr>11-ISO-ZIARNO-SKRODZKI</vt:lpstr>
      <vt:lpstr>11-ISO-ZIARNO-KUR</vt:lpstr>
      <vt:lpstr>11-ISO-ZIARNO-KRASNODĘBSKI</vt:lpstr>
      <vt:lpstr>11-ISO-ZIARNO-PIECHOCIŃSKI</vt:lpstr>
      <vt:lpstr>11-ISO-ZIARNO-CHRÓST</vt:lpstr>
      <vt:lpstr>11-ISO-ZIARNO-Średnie-PL-PŁN</vt:lpstr>
      <vt:lpstr>11-ISO-ZIARNO-Grafik-PL-PŁN</vt:lpstr>
    </vt:vector>
  </TitlesOfParts>
  <Company>Pioneer Hi-Bred Int'l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Czarny, Ireneusz</dc:creator>
  <cp:lastModifiedBy>Czarny, Ireneusz</cp:lastModifiedBy>
  <dcterms:created xsi:type="dcterms:W3CDTF">2011-12-05T11:16:23Z</dcterms:created>
  <dcterms:modified xsi:type="dcterms:W3CDTF">2011-12-06T08:38:09Z</dcterms:modified>
</cp:coreProperties>
</file>