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Default Extension="vml" ContentType="application/vnd.openxmlformats-officedocument.vmlDrawing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Default Extension="jpe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firstSheet="24" activeTab="29"/>
  </bookViews>
  <sheets>
    <sheet name="11-ISO-Kiszonka-KRASNODĘBSKI" sheetId="1" r:id="rId1"/>
    <sheet name="11-ISO-Kiszonka-JURZYK" sheetId="2" r:id="rId2"/>
    <sheet name="11-ISO-Kiszonka-CYRAN" sheetId="3" r:id="rId3"/>
    <sheet name="11-ISO-Kiszonka-WYSZYŃSKI" sheetId="4" r:id="rId4"/>
    <sheet name="11-ISO-Kiszonka-NIEMIRA" sheetId="5" r:id="rId5"/>
    <sheet name="11-ISO-Kiszonka-DOLECKI" sheetId="6" r:id="rId6"/>
    <sheet name="11-ISO-Kiszonka-MIŚKIEWICZ" sheetId="7" r:id="rId7"/>
    <sheet name="11-ISO-Kiszonka-SK DOBRZYNIEWO" sheetId="8" r:id="rId8"/>
    <sheet name="11-ISO-Kiszonka-BĄDECZ" sheetId="9" r:id="rId9"/>
    <sheet name="11-ISO-Kiszonka-POLANOWICE" sheetId="10" r:id="rId10"/>
    <sheet name="11-ISO-Kiszonka-TIPPERARY" sheetId="11" r:id="rId11"/>
    <sheet name="11-ISO-Kiszonka-KOSOWO" sheetId="12" r:id="rId12"/>
    <sheet name="11-ISO-Kiszonka-PAWŁOWICE" sheetId="13" r:id="rId13"/>
    <sheet name="11-ISO-Kiszonka-KOBYLNIKI" sheetId="14" r:id="rId14"/>
    <sheet name="11-ISO-Kiszonka-GOLA" sheetId="15" r:id="rId15"/>
    <sheet name="11-ISO-Kiszonka-KAROLEW" sheetId="16" r:id="rId16"/>
    <sheet name="11-ISO-Kiszonka-TUREW" sheetId="17" r:id="rId17"/>
    <sheet name="11-ISO-Kiszonka-ANTCZAK" sheetId="18" r:id="rId18"/>
    <sheet name="11-ISO-Kiszonka-BESTRY" sheetId="19" r:id="rId19"/>
    <sheet name="11-ISO-Kiszonka-FRANKIEWICZ" sheetId="20" r:id="rId20"/>
    <sheet name="11-ISO-Kiszonka-MAJDECKI" sheetId="21" r:id="rId21"/>
    <sheet name="11-ISO-Kiszonka-BARA" sheetId="22" r:id="rId22"/>
    <sheet name="11-ISO-Kiszonka-KAPICAMARIANNA" sheetId="23" r:id="rId23"/>
    <sheet name="11-ISO-Kiszonka-KUBIAK" sheetId="24" r:id="rId24"/>
    <sheet name="11-ISO-Kiszonka-TODOROWSKI" sheetId="25" r:id="rId25"/>
    <sheet name="11-ISO-Kiszonka-RASIŃSKI" sheetId="26" r:id="rId26"/>
    <sheet name="11-ISO-Kiszonka-DUBIEL" sheetId="27" r:id="rId27"/>
    <sheet name="PLONY-POLSKA ŚRODK" sheetId="28" r:id="rId28"/>
    <sheet name="Grafik-PL-ŚRODK" sheetId="29" r:id="rId29"/>
    <sheet name="Analizy Jakościowe-PL-ŚRODK" sheetId="30" r:id="rId30"/>
  </sheets>
  <externalReferences>
    <externalReference r:id="rId31"/>
  </externalReferences>
  <definedNames>
    <definedName name="MST_1">[1]TDE_Data!$J$45</definedName>
    <definedName name="MST_10">[1]TDE_Data!$J$54</definedName>
    <definedName name="MST_11">[1]TDE_Data!$J$55</definedName>
    <definedName name="MST_12">[1]TDE_Data!$J$56</definedName>
    <definedName name="MST_13">[1]TDE_Data!$J$57</definedName>
    <definedName name="MST_14">[1]TDE_Data!$J$58</definedName>
    <definedName name="MST_15">[1]TDE_Data!$J$59</definedName>
    <definedName name="MST_16">[1]TDE_Data!$J$60</definedName>
    <definedName name="MST_17">[1]TDE_Data!$J$61</definedName>
    <definedName name="MST_18">[1]TDE_Data!$J$62</definedName>
    <definedName name="MST_19">[1]TDE_Data!$J$63</definedName>
    <definedName name="MST_2">[1]TDE_Data!$J$46</definedName>
    <definedName name="MST_20">[1]TDE_Data!$J$64</definedName>
    <definedName name="MST_21">[1]TDE_Data!$J$65</definedName>
    <definedName name="MST_3">[1]TDE_Data!$J$47</definedName>
    <definedName name="MST_4">[1]TDE_Data!$J$48</definedName>
    <definedName name="MST_5">[1]TDE_Data!$J$49</definedName>
    <definedName name="MST_6">[1]TDE_Data!$J$50</definedName>
    <definedName name="MST_7">[1]TDE_Data!$J$51</definedName>
    <definedName name="MST_8">[1]TDE_Data!$J$52</definedName>
    <definedName name="MST_9">[1]TDE_Data!$J$53</definedName>
  </definedNames>
  <calcPr calcId="125725"/>
</workbook>
</file>

<file path=xl/calcChain.xml><?xml version="1.0" encoding="utf-8"?>
<calcChain xmlns="http://schemas.openxmlformats.org/spreadsheetml/2006/main">
  <c r="J23" i="30"/>
  <c r="I23"/>
  <c r="H23"/>
  <c r="G23"/>
  <c r="D23"/>
  <c r="J22"/>
  <c r="I22"/>
  <c r="H22"/>
  <c r="G22"/>
  <c r="D22"/>
  <c r="J21"/>
  <c r="I21"/>
  <c r="H21"/>
  <c r="G21"/>
  <c r="D21"/>
  <c r="J20"/>
  <c r="I20"/>
  <c r="H20"/>
  <c r="G20"/>
  <c r="D20"/>
  <c r="J19"/>
  <c r="I19"/>
  <c r="H19"/>
  <c r="G19"/>
  <c r="D19"/>
  <c r="J18"/>
  <c r="I18"/>
  <c r="H18"/>
  <c r="G18"/>
  <c r="D18"/>
  <c r="J17"/>
  <c r="I17"/>
  <c r="H17"/>
  <c r="G17"/>
  <c r="D17"/>
  <c r="J16"/>
  <c r="I16"/>
  <c r="H16"/>
  <c r="G16"/>
  <c r="D16"/>
  <c r="J15"/>
  <c r="I15"/>
  <c r="H15"/>
  <c r="G15"/>
  <c r="D15"/>
  <c r="J14"/>
  <c r="I14"/>
  <c r="H14"/>
  <c r="G14"/>
  <c r="D14"/>
  <c r="J13"/>
  <c r="I13"/>
  <c r="H13"/>
  <c r="G13"/>
  <c r="D13"/>
  <c r="J12"/>
  <c r="I12"/>
  <c r="H12"/>
  <c r="G12"/>
  <c r="D12"/>
  <c r="J11"/>
  <c r="I11"/>
  <c r="H11"/>
  <c r="G11"/>
  <c r="D11"/>
  <c r="J10"/>
  <c r="I10"/>
  <c r="H10"/>
  <c r="G10"/>
  <c r="D10"/>
  <c r="J9"/>
  <c r="I9"/>
  <c r="H9"/>
  <c r="G9"/>
  <c r="D9"/>
  <c r="J8"/>
  <c r="I8"/>
  <c r="H8"/>
  <c r="G8"/>
  <c r="D8"/>
  <c r="J7"/>
  <c r="I7"/>
  <c r="H7"/>
  <c r="G7"/>
  <c r="D7"/>
  <c r="G23" i="28"/>
  <c r="E23"/>
  <c r="D23"/>
  <c r="G22"/>
  <c r="E22"/>
  <c r="D22"/>
  <c r="G21"/>
  <c r="E21"/>
  <c r="D21"/>
  <c r="G20"/>
  <c r="E20"/>
  <c r="D20"/>
  <c r="G19"/>
  <c r="E19"/>
  <c r="D19"/>
  <c r="G18"/>
  <c r="E18"/>
  <c r="D18"/>
  <c r="G17"/>
  <c r="E17"/>
  <c r="D17"/>
  <c r="G16"/>
  <c r="E16"/>
  <c r="D16"/>
  <c r="G15"/>
  <c r="E15"/>
  <c r="D15"/>
  <c r="G14"/>
  <c r="E14"/>
  <c r="D14"/>
  <c r="G13"/>
  <c r="E13"/>
  <c r="D13"/>
  <c r="G12"/>
  <c r="E12"/>
  <c r="D12"/>
  <c r="G11"/>
  <c r="E11"/>
  <c r="D11"/>
  <c r="G10"/>
  <c r="E10"/>
  <c r="D10"/>
  <c r="G9"/>
  <c r="E9"/>
  <c r="D9"/>
  <c r="G8"/>
  <c r="E8"/>
  <c r="D8"/>
  <c r="G7"/>
  <c r="E7"/>
  <c r="D7"/>
  <c r="N34" i="27"/>
  <c r="F34"/>
  <c r="H34" s="1"/>
  <c r="J34" s="1"/>
  <c r="O34" s="1"/>
  <c r="N29"/>
  <c r="H29"/>
  <c r="J29" s="1"/>
  <c r="O29" s="1"/>
  <c r="F29"/>
  <c r="N28"/>
  <c r="F28"/>
  <c r="H28" s="1"/>
  <c r="J28" s="1"/>
  <c r="O28" s="1"/>
  <c r="R27"/>
  <c r="N27"/>
  <c r="H27"/>
  <c r="J27" s="1"/>
  <c r="O27" s="1"/>
  <c r="T27" s="1"/>
  <c r="F27"/>
  <c r="O25"/>
  <c r="N25"/>
  <c r="F25"/>
  <c r="H25" s="1"/>
  <c r="J25" s="1"/>
  <c r="Q4"/>
  <c r="Q3"/>
  <c r="N3"/>
  <c r="M1"/>
  <c r="N34" i="26"/>
  <c r="H34"/>
  <c r="J34" s="1"/>
  <c r="O34" s="1"/>
  <c r="F34"/>
  <c r="N29"/>
  <c r="J29"/>
  <c r="O29" s="1"/>
  <c r="R29" s="1"/>
  <c r="F29"/>
  <c r="H29" s="1"/>
  <c r="N28"/>
  <c r="H28"/>
  <c r="J28" s="1"/>
  <c r="O28" s="1"/>
  <c r="T28" s="1"/>
  <c r="F28"/>
  <c r="N27"/>
  <c r="F27"/>
  <c r="H27" s="1"/>
  <c r="J27" s="1"/>
  <c r="O27" s="1"/>
  <c r="N25"/>
  <c r="H25"/>
  <c r="J25" s="1"/>
  <c r="O25" s="1"/>
  <c r="F25"/>
  <c r="N23"/>
  <c r="F23"/>
  <c r="H23" s="1"/>
  <c r="J23" s="1"/>
  <c r="O23" s="1"/>
  <c r="R20"/>
  <c r="N20"/>
  <c r="H20"/>
  <c r="J20" s="1"/>
  <c r="O20" s="1"/>
  <c r="T20" s="1"/>
  <c r="F20"/>
  <c r="O17"/>
  <c r="N17"/>
  <c r="F17"/>
  <c r="H17" s="1"/>
  <c r="J17" s="1"/>
  <c r="N16"/>
  <c r="H16"/>
  <c r="J16" s="1"/>
  <c r="O16" s="1"/>
  <c r="F16"/>
  <c r="N15"/>
  <c r="J15"/>
  <c r="O15" s="1"/>
  <c r="R15" s="1"/>
  <c r="F15"/>
  <c r="H15" s="1"/>
  <c r="Q4"/>
  <c r="Q3"/>
  <c r="N3"/>
  <c r="M1"/>
  <c r="N29" i="25"/>
  <c r="H29"/>
  <c r="J29" s="1"/>
  <c r="O29" s="1"/>
  <c r="T29" s="1"/>
  <c r="F29"/>
  <c r="N28"/>
  <c r="F28"/>
  <c r="H28" s="1"/>
  <c r="J28" s="1"/>
  <c r="O28" s="1"/>
  <c r="N27"/>
  <c r="H27"/>
  <c r="J27" s="1"/>
  <c r="O27" s="1"/>
  <c r="F27"/>
  <c r="N25"/>
  <c r="F25"/>
  <c r="H25" s="1"/>
  <c r="J25" s="1"/>
  <c r="O25" s="1"/>
  <c r="R23"/>
  <c r="N23"/>
  <c r="H23"/>
  <c r="J23" s="1"/>
  <c r="O23" s="1"/>
  <c r="T23" s="1"/>
  <c r="F23"/>
  <c r="O20"/>
  <c r="N20"/>
  <c r="F20"/>
  <c r="H20" s="1"/>
  <c r="J20" s="1"/>
  <c r="N17"/>
  <c r="H17"/>
  <c r="J17" s="1"/>
  <c r="O17" s="1"/>
  <c r="F17"/>
  <c r="N16"/>
  <c r="J16"/>
  <c r="O16" s="1"/>
  <c r="R16" s="1"/>
  <c r="F16"/>
  <c r="H16" s="1"/>
  <c r="N15"/>
  <c r="H15"/>
  <c r="J15" s="1"/>
  <c r="O15" s="1"/>
  <c r="T15" s="1"/>
  <c r="F15"/>
  <c r="Q4"/>
  <c r="Q3"/>
  <c r="N3"/>
  <c r="M1"/>
  <c r="N29" i="24"/>
  <c r="F29"/>
  <c r="H29" s="1"/>
  <c r="J29" s="1"/>
  <c r="O29" s="1"/>
  <c r="N27"/>
  <c r="H27"/>
  <c r="J27" s="1"/>
  <c r="O27" s="1"/>
  <c r="F27"/>
  <c r="N25"/>
  <c r="F25"/>
  <c r="H25" s="1"/>
  <c r="J25" s="1"/>
  <c r="O25" s="1"/>
  <c r="R23"/>
  <c r="N23"/>
  <c r="H23"/>
  <c r="J23" s="1"/>
  <c r="O23" s="1"/>
  <c r="T23" s="1"/>
  <c r="F23"/>
  <c r="O22"/>
  <c r="N22"/>
  <c r="F22"/>
  <c r="H22" s="1"/>
  <c r="J22" s="1"/>
  <c r="N21"/>
  <c r="H21"/>
  <c r="J21" s="1"/>
  <c r="O21" s="1"/>
  <c r="F21"/>
  <c r="N20"/>
  <c r="J20"/>
  <c r="O20" s="1"/>
  <c r="R20" s="1"/>
  <c r="F20"/>
  <c r="H20" s="1"/>
  <c r="N19"/>
  <c r="H19"/>
  <c r="J19" s="1"/>
  <c r="O19" s="1"/>
  <c r="T19" s="1"/>
  <c r="F19"/>
  <c r="N17"/>
  <c r="F17"/>
  <c r="H17" s="1"/>
  <c r="J17" s="1"/>
  <c r="O17" s="1"/>
  <c r="N16"/>
  <c r="H16"/>
  <c r="J16" s="1"/>
  <c r="O16" s="1"/>
  <c r="F16"/>
  <c r="N15"/>
  <c r="F15"/>
  <c r="H15" s="1"/>
  <c r="J15" s="1"/>
  <c r="O15" s="1"/>
  <c r="R11"/>
  <c r="N11"/>
  <c r="H11"/>
  <c r="J11" s="1"/>
  <c r="O11" s="1"/>
  <c r="T11" s="1"/>
  <c r="F11"/>
  <c r="Q4"/>
  <c r="Q3"/>
  <c r="N3"/>
  <c r="M1"/>
  <c r="O29" i="23"/>
  <c r="N29"/>
  <c r="F29"/>
  <c r="H29" s="1"/>
  <c r="J29" s="1"/>
  <c r="N27"/>
  <c r="H27"/>
  <c r="J27" s="1"/>
  <c r="O27" s="1"/>
  <c r="F27"/>
  <c r="N25"/>
  <c r="J25"/>
  <c r="O25" s="1"/>
  <c r="R25" s="1"/>
  <c r="F25"/>
  <c r="H25" s="1"/>
  <c r="N23"/>
  <c r="H23"/>
  <c r="J23" s="1"/>
  <c r="O23" s="1"/>
  <c r="T23" s="1"/>
  <c r="F23"/>
  <c r="N20"/>
  <c r="F20"/>
  <c r="H20" s="1"/>
  <c r="J20" s="1"/>
  <c r="O20" s="1"/>
  <c r="N19"/>
  <c r="H19"/>
  <c r="J19" s="1"/>
  <c r="O19" s="1"/>
  <c r="F19"/>
  <c r="N17"/>
  <c r="J17"/>
  <c r="O17" s="1"/>
  <c r="F17"/>
  <c r="H17" s="1"/>
  <c r="N16"/>
  <c r="H16"/>
  <c r="J16" s="1"/>
  <c r="O16" s="1"/>
  <c r="F16"/>
  <c r="N15"/>
  <c r="J15"/>
  <c r="O15" s="1"/>
  <c r="F15"/>
  <c r="H15" s="1"/>
  <c r="N11"/>
  <c r="H11"/>
  <c r="J11" s="1"/>
  <c r="O11" s="1"/>
  <c r="T11" s="1"/>
  <c r="F11"/>
  <c r="Q4"/>
  <c r="Q3"/>
  <c r="N3"/>
  <c r="M1"/>
  <c r="O29" i="22"/>
  <c r="N29"/>
  <c r="J29"/>
  <c r="F29"/>
  <c r="H29" s="1"/>
  <c r="R27"/>
  <c r="N27"/>
  <c r="H27"/>
  <c r="J27" s="1"/>
  <c r="O27" s="1"/>
  <c r="T27" s="1"/>
  <c r="F27"/>
  <c r="N25"/>
  <c r="F25"/>
  <c r="H25" s="1"/>
  <c r="J25" s="1"/>
  <c r="O25" s="1"/>
  <c r="R25" s="1"/>
  <c r="N23"/>
  <c r="H23"/>
  <c r="J23" s="1"/>
  <c r="O23" s="1"/>
  <c r="F23"/>
  <c r="O20"/>
  <c r="N20"/>
  <c r="F20"/>
  <c r="H20" s="1"/>
  <c r="J20" s="1"/>
  <c r="N19"/>
  <c r="H19"/>
  <c r="J19" s="1"/>
  <c r="O19" s="1"/>
  <c r="F19"/>
  <c r="N17"/>
  <c r="J17"/>
  <c r="O17" s="1"/>
  <c r="F17"/>
  <c r="H17" s="1"/>
  <c r="R16"/>
  <c r="N16"/>
  <c r="J16"/>
  <c r="O16" s="1"/>
  <c r="T16" s="1"/>
  <c r="H16"/>
  <c r="F16"/>
  <c r="N15"/>
  <c r="J15"/>
  <c r="O15" s="1"/>
  <c r="H15"/>
  <c r="F15"/>
  <c r="N11"/>
  <c r="F11"/>
  <c r="H11" s="1"/>
  <c r="J11" s="1"/>
  <c r="O11" s="1"/>
  <c r="T11" s="1"/>
  <c r="Q4"/>
  <c r="Q3"/>
  <c r="N3"/>
  <c r="M1"/>
  <c r="N29" i="21"/>
  <c r="J29"/>
  <c r="O29" s="1"/>
  <c r="F29"/>
  <c r="H29" s="1"/>
  <c r="N27"/>
  <c r="J27"/>
  <c r="O27" s="1"/>
  <c r="R27" s="1"/>
  <c r="H27"/>
  <c r="F27"/>
  <c r="T25"/>
  <c r="N25"/>
  <c r="J25"/>
  <c r="O25" s="1"/>
  <c r="R25" s="1"/>
  <c r="H25"/>
  <c r="F25"/>
  <c r="O23"/>
  <c r="N23"/>
  <c r="H23"/>
  <c r="J23" s="1"/>
  <c r="F23"/>
  <c r="N20"/>
  <c r="F20"/>
  <c r="H20" s="1"/>
  <c r="J20" s="1"/>
  <c r="O20" s="1"/>
  <c r="R20" s="1"/>
  <c r="N19"/>
  <c r="J19"/>
  <c r="O19" s="1"/>
  <c r="H19"/>
  <c r="F19"/>
  <c r="R16"/>
  <c r="N16"/>
  <c r="H16"/>
  <c r="J16" s="1"/>
  <c r="O16" s="1"/>
  <c r="T16" s="1"/>
  <c r="F16"/>
  <c r="N15"/>
  <c r="H15"/>
  <c r="J15" s="1"/>
  <c r="O15" s="1"/>
  <c r="F15"/>
  <c r="O13"/>
  <c r="N13"/>
  <c r="J13"/>
  <c r="F13"/>
  <c r="H13" s="1"/>
  <c r="T11"/>
  <c r="N11"/>
  <c r="H11"/>
  <c r="J11" s="1"/>
  <c r="O11" s="1"/>
  <c r="R11" s="1"/>
  <c r="F11"/>
  <c r="Q4"/>
  <c r="Q3"/>
  <c r="N3"/>
  <c r="M1"/>
  <c r="O29" i="20"/>
  <c r="N29"/>
  <c r="F29"/>
  <c r="H29" s="1"/>
  <c r="J29" s="1"/>
  <c r="N27"/>
  <c r="H27"/>
  <c r="J27" s="1"/>
  <c r="O27" s="1"/>
  <c r="F27"/>
  <c r="N25"/>
  <c r="J25"/>
  <c r="O25" s="1"/>
  <c r="F25"/>
  <c r="H25" s="1"/>
  <c r="R23"/>
  <c r="N23"/>
  <c r="J23"/>
  <c r="O23" s="1"/>
  <c r="T23" s="1"/>
  <c r="H23"/>
  <c r="F23"/>
  <c r="N20"/>
  <c r="J20"/>
  <c r="O20" s="1"/>
  <c r="H20"/>
  <c r="F20"/>
  <c r="N19"/>
  <c r="F19"/>
  <c r="H19" s="1"/>
  <c r="J19" s="1"/>
  <c r="O19" s="1"/>
  <c r="T19" s="1"/>
  <c r="N16"/>
  <c r="J16"/>
  <c r="O16" s="1"/>
  <c r="F16"/>
  <c r="H16" s="1"/>
  <c r="N15"/>
  <c r="J15"/>
  <c r="O15" s="1"/>
  <c r="R15" s="1"/>
  <c r="H15"/>
  <c r="F15"/>
  <c r="T13"/>
  <c r="N13"/>
  <c r="J13"/>
  <c r="O13" s="1"/>
  <c r="R13" s="1"/>
  <c r="H13"/>
  <c r="F13"/>
  <c r="O11"/>
  <c r="N11"/>
  <c r="H11"/>
  <c r="J11" s="1"/>
  <c r="F11"/>
  <c r="Q4"/>
  <c r="Q3"/>
  <c r="N3"/>
  <c r="M1"/>
  <c r="T29" i="19"/>
  <c r="N29"/>
  <c r="F29"/>
  <c r="H29" s="1"/>
  <c r="J29" s="1"/>
  <c r="O29" s="1"/>
  <c r="R29" s="1"/>
  <c r="N27"/>
  <c r="J27"/>
  <c r="O27" s="1"/>
  <c r="H27"/>
  <c r="F27"/>
  <c r="R25"/>
  <c r="N25"/>
  <c r="H25"/>
  <c r="J25" s="1"/>
  <c r="O25" s="1"/>
  <c r="T25" s="1"/>
  <c r="F25"/>
  <c r="N23"/>
  <c r="H23"/>
  <c r="J23" s="1"/>
  <c r="O23" s="1"/>
  <c r="F23"/>
  <c r="O20"/>
  <c r="N20"/>
  <c r="J20"/>
  <c r="F20"/>
  <c r="H20" s="1"/>
  <c r="N19"/>
  <c r="H19"/>
  <c r="J19" s="1"/>
  <c r="O19" s="1"/>
  <c r="R19" s="1"/>
  <c r="F19"/>
  <c r="N16"/>
  <c r="F16"/>
  <c r="H16" s="1"/>
  <c r="J16" s="1"/>
  <c r="O16" s="1"/>
  <c r="N15"/>
  <c r="H15"/>
  <c r="J15" s="1"/>
  <c r="O15" s="1"/>
  <c r="F15"/>
  <c r="N13"/>
  <c r="J13"/>
  <c r="O13" s="1"/>
  <c r="F13"/>
  <c r="H13" s="1"/>
  <c r="R11"/>
  <c r="N11"/>
  <c r="J11"/>
  <c r="O11" s="1"/>
  <c r="T11" s="1"/>
  <c r="H11"/>
  <c r="F11"/>
  <c r="Q4"/>
  <c r="Q3"/>
  <c r="N3"/>
  <c r="M1"/>
  <c r="N29" i="18"/>
  <c r="J29"/>
  <c r="O29" s="1"/>
  <c r="H29"/>
  <c r="F29"/>
  <c r="R27"/>
  <c r="N27"/>
  <c r="F27"/>
  <c r="H27" s="1"/>
  <c r="J27" s="1"/>
  <c r="O27" s="1"/>
  <c r="T27" s="1"/>
  <c r="N25"/>
  <c r="J25"/>
  <c r="O25" s="1"/>
  <c r="F25"/>
  <c r="H25" s="1"/>
  <c r="N23"/>
  <c r="J23"/>
  <c r="O23" s="1"/>
  <c r="R23" s="1"/>
  <c r="H23"/>
  <c r="F23"/>
  <c r="N20"/>
  <c r="J20"/>
  <c r="O20" s="1"/>
  <c r="R20" s="1"/>
  <c r="H20"/>
  <c r="F20"/>
  <c r="O19"/>
  <c r="N19"/>
  <c r="H19"/>
  <c r="J19" s="1"/>
  <c r="F19"/>
  <c r="T16"/>
  <c r="N16"/>
  <c r="F16"/>
  <c r="H16" s="1"/>
  <c r="J16" s="1"/>
  <c r="O16" s="1"/>
  <c r="R16" s="1"/>
  <c r="N15"/>
  <c r="J15"/>
  <c r="O15" s="1"/>
  <c r="H15"/>
  <c r="F15"/>
  <c r="N13"/>
  <c r="H13"/>
  <c r="J13" s="1"/>
  <c r="O13" s="1"/>
  <c r="T13" s="1"/>
  <c r="F13"/>
  <c r="N11"/>
  <c r="H11"/>
  <c r="J11" s="1"/>
  <c r="O11" s="1"/>
  <c r="F11"/>
  <c r="Q4"/>
  <c r="Q3"/>
  <c r="N3"/>
  <c r="M1"/>
  <c r="O29" i="17"/>
  <c r="N29"/>
  <c r="J29"/>
  <c r="F29"/>
  <c r="H29" s="1"/>
  <c r="N27"/>
  <c r="H27"/>
  <c r="J27" s="1"/>
  <c r="O27" s="1"/>
  <c r="R27" s="1"/>
  <c r="F27"/>
  <c r="N25"/>
  <c r="F25"/>
  <c r="H25" s="1"/>
  <c r="J25" s="1"/>
  <c r="O25" s="1"/>
  <c r="N23"/>
  <c r="H23"/>
  <c r="J23" s="1"/>
  <c r="O23" s="1"/>
  <c r="F23"/>
  <c r="N20"/>
  <c r="J20"/>
  <c r="O20" s="1"/>
  <c r="F20"/>
  <c r="H20" s="1"/>
  <c r="R19"/>
  <c r="N19"/>
  <c r="J19"/>
  <c r="O19" s="1"/>
  <c r="T19" s="1"/>
  <c r="H19"/>
  <c r="F19"/>
  <c r="N17"/>
  <c r="J17"/>
  <c r="O17" s="1"/>
  <c r="H17"/>
  <c r="F17"/>
  <c r="R16"/>
  <c r="N16"/>
  <c r="F16"/>
  <c r="H16" s="1"/>
  <c r="J16" s="1"/>
  <c r="O16" s="1"/>
  <c r="T16" s="1"/>
  <c r="N15"/>
  <c r="J15"/>
  <c r="O15" s="1"/>
  <c r="F15"/>
  <c r="H15" s="1"/>
  <c r="N11"/>
  <c r="J11"/>
  <c r="O11" s="1"/>
  <c r="R11" s="1"/>
  <c r="H11"/>
  <c r="F11"/>
  <c r="Q4"/>
  <c r="Q3"/>
  <c r="N3"/>
  <c r="M1"/>
  <c r="N29" i="16"/>
  <c r="J29"/>
  <c r="O29" s="1"/>
  <c r="R29" s="1"/>
  <c r="H29"/>
  <c r="F29"/>
  <c r="O27"/>
  <c r="N27"/>
  <c r="H27"/>
  <c r="J27" s="1"/>
  <c r="F27"/>
  <c r="N25"/>
  <c r="F25"/>
  <c r="H25" s="1"/>
  <c r="J25" s="1"/>
  <c r="O25" s="1"/>
  <c r="R25" s="1"/>
  <c r="N23"/>
  <c r="J23"/>
  <c r="O23" s="1"/>
  <c r="H23"/>
  <c r="F23"/>
  <c r="N20"/>
  <c r="H20"/>
  <c r="J20" s="1"/>
  <c r="O20" s="1"/>
  <c r="T20" s="1"/>
  <c r="F20"/>
  <c r="N19"/>
  <c r="H19"/>
  <c r="J19" s="1"/>
  <c r="O19" s="1"/>
  <c r="F19"/>
  <c r="O17"/>
  <c r="N17"/>
  <c r="J17"/>
  <c r="F17"/>
  <c r="H17" s="1"/>
  <c r="T16"/>
  <c r="N16"/>
  <c r="H16"/>
  <c r="J16" s="1"/>
  <c r="O16" s="1"/>
  <c r="R16" s="1"/>
  <c r="F16"/>
  <c r="O15"/>
  <c r="N15"/>
  <c r="F15"/>
  <c r="H15" s="1"/>
  <c r="J15" s="1"/>
  <c r="N11"/>
  <c r="H11"/>
  <c r="J11" s="1"/>
  <c r="O11" s="1"/>
  <c r="F11"/>
  <c r="Q4"/>
  <c r="Q3"/>
  <c r="N3"/>
  <c r="M1"/>
  <c r="N29" i="15"/>
  <c r="J29"/>
  <c r="O29" s="1"/>
  <c r="F29"/>
  <c r="H29" s="1"/>
  <c r="R27"/>
  <c r="N27"/>
  <c r="J27"/>
  <c r="O27" s="1"/>
  <c r="T27" s="1"/>
  <c r="H27"/>
  <c r="F27"/>
  <c r="N25"/>
  <c r="J25"/>
  <c r="O25" s="1"/>
  <c r="H25"/>
  <c r="F25"/>
  <c r="N23"/>
  <c r="F23"/>
  <c r="H23" s="1"/>
  <c r="J23" s="1"/>
  <c r="O23" s="1"/>
  <c r="T23" s="1"/>
  <c r="N20"/>
  <c r="J20"/>
  <c r="O20" s="1"/>
  <c r="F20"/>
  <c r="H20" s="1"/>
  <c r="N19"/>
  <c r="J19"/>
  <c r="O19" s="1"/>
  <c r="R19" s="1"/>
  <c r="H19"/>
  <c r="F19"/>
  <c r="T17"/>
  <c r="N17"/>
  <c r="J17"/>
  <c r="O17" s="1"/>
  <c r="R17" s="1"/>
  <c r="H17"/>
  <c r="F17"/>
  <c r="O16"/>
  <c r="N16"/>
  <c r="H16"/>
  <c r="J16" s="1"/>
  <c r="F16"/>
  <c r="N15"/>
  <c r="F15"/>
  <c r="H15" s="1"/>
  <c r="J15" s="1"/>
  <c r="O15" s="1"/>
  <c r="R15" s="1"/>
  <c r="N11"/>
  <c r="J11"/>
  <c r="O11" s="1"/>
  <c r="H11"/>
  <c r="F11"/>
  <c r="Q4"/>
  <c r="Q3"/>
  <c r="N3"/>
  <c r="M1"/>
  <c r="R29" i="14"/>
  <c r="N29"/>
  <c r="H29"/>
  <c r="J29" s="1"/>
  <c r="O29" s="1"/>
  <c r="T29" s="1"/>
  <c r="F29"/>
  <c r="N27"/>
  <c r="H27"/>
  <c r="J27" s="1"/>
  <c r="O27" s="1"/>
  <c r="F27"/>
  <c r="O25"/>
  <c r="N25"/>
  <c r="J25"/>
  <c r="F25"/>
  <c r="H25" s="1"/>
  <c r="T23"/>
  <c r="N23"/>
  <c r="H23"/>
  <c r="J23" s="1"/>
  <c r="O23" s="1"/>
  <c r="R23" s="1"/>
  <c r="F23"/>
  <c r="O20"/>
  <c r="N20"/>
  <c r="F20"/>
  <c r="H20" s="1"/>
  <c r="J20" s="1"/>
  <c r="N19"/>
  <c r="H19"/>
  <c r="J19" s="1"/>
  <c r="O19" s="1"/>
  <c r="F19"/>
  <c r="N17"/>
  <c r="J17"/>
  <c r="O17" s="1"/>
  <c r="F17"/>
  <c r="H17" s="1"/>
  <c r="R16"/>
  <c r="N16"/>
  <c r="J16"/>
  <c r="O16" s="1"/>
  <c r="T16" s="1"/>
  <c r="H16"/>
  <c r="F16"/>
  <c r="N15"/>
  <c r="J15"/>
  <c r="O15" s="1"/>
  <c r="H15"/>
  <c r="F15"/>
  <c r="N11"/>
  <c r="F11"/>
  <c r="H11" s="1"/>
  <c r="J11" s="1"/>
  <c r="O11" s="1"/>
  <c r="T11" s="1"/>
  <c r="Q4"/>
  <c r="Q3"/>
  <c r="N3"/>
  <c r="M1"/>
  <c r="N29" i="13"/>
  <c r="J29"/>
  <c r="O29" s="1"/>
  <c r="F29"/>
  <c r="H29" s="1"/>
  <c r="N27"/>
  <c r="J27"/>
  <c r="O27" s="1"/>
  <c r="R27" s="1"/>
  <c r="H27"/>
  <c r="F27"/>
  <c r="T25"/>
  <c r="N25"/>
  <c r="J25"/>
  <c r="O25" s="1"/>
  <c r="R25" s="1"/>
  <c r="H25"/>
  <c r="F25"/>
  <c r="O23"/>
  <c r="N23"/>
  <c r="H23"/>
  <c r="J23" s="1"/>
  <c r="F23"/>
  <c r="T20"/>
  <c r="N20"/>
  <c r="F20"/>
  <c r="H20" s="1"/>
  <c r="J20" s="1"/>
  <c r="O20" s="1"/>
  <c r="R20" s="1"/>
  <c r="N19"/>
  <c r="J19"/>
  <c r="O19" s="1"/>
  <c r="H19"/>
  <c r="F19"/>
  <c r="R17"/>
  <c r="N17"/>
  <c r="H17"/>
  <c r="J17" s="1"/>
  <c r="O17" s="1"/>
  <c r="T17" s="1"/>
  <c r="F17"/>
  <c r="N16"/>
  <c r="H16"/>
  <c r="J16" s="1"/>
  <c r="O16" s="1"/>
  <c r="F16"/>
  <c r="O15"/>
  <c r="N15"/>
  <c r="J15"/>
  <c r="F15"/>
  <c r="H15" s="1"/>
  <c r="N11"/>
  <c r="H11"/>
  <c r="J11" s="1"/>
  <c r="O11" s="1"/>
  <c r="R11" s="1"/>
  <c r="F11"/>
  <c r="Q4"/>
  <c r="Q3"/>
  <c r="N3"/>
  <c r="M1"/>
  <c r="N29" i="12"/>
  <c r="F29"/>
  <c r="H29" s="1"/>
  <c r="N27"/>
  <c r="H27"/>
  <c r="J27" s="1"/>
  <c r="O27" s="1"/>
  <c r="F27"/>
  <c r="N25"/>
  <c r="J25"/>
  <c r="O25" s="1"/>
  <c r="F25"/>
  <c r="H25" s="1"/>
  <c r="R23"/>
  <c r="N23"/>
  <c r="J23"/>
  <c r="O23" s="1"/>
  <c r="T23" s="1"/>
  <c r="H23"/>
  <c r="F23"/>
  <c r="N20"/>
  <c r="J20"/>
  <c r="O20" s="1"/>
  <c r="H20"/>
  <c r="F20"/>
  <c r="R19"/>
  <c r="N19"/>
  <c r="F19"/>
  <c r="H19" s="1"/>
  <c r="J19" s="1"/>
  <c r="O19" s="1"/>
  <c r="T19" s="1"/>
  <c r="N17"/>
  <c r="J17"/>
  <c r="O17" s="1"/>
  <c r="F17"/>
  <c r="H17" s="1"/>
  <c r="N16"/>
  <c r="J16"/>
  <c r="O16" s="1"/>
  <c r="R16" s="1"/>
  <c r="H16"/>
  <c r="F16"/>
  <c r="N15"/>
  <c r="J15"/>
  <c r="O15" s="1"/>
  <c r="R15" s="1"/>
  <c r="H15"/>
  <c r="F15"/>
  <c r="O11"/>
  <c r="N11"/>
  <c r="H11"/>
  <c r="J11" s="1"/>
  <c r="F11"/>
  <c r="Q4"/>
  <c r="Q3"/>
  <c r="N3"/>
  <c r="M1"/>
  <c r="T33" i="11"/>
  <c r="N33"/>
  <c r="F33"/>
  <c r="H33" s="1"/>
  <c r="J33" s="1"/>
  <c r="O33" s="1"/>
  <c r="R33" s="1"/>
  <c r="N27"/>
  <c r="J27"/>
  <c r="O27" s="1"/>
  <c r="H27"/>
  <c r="F27"/>
  <c r="N25"/>
  <c r="H25"/>
  <c r="J25" s="1"/>
  <c r="O25" s="1"/>
  <c r="T25" s="1"/>
  <c r="F25"/>
  <c r="N23"/>
  <c r="H23"/>
  <c r="J23" s="1"/>
  <c r="O23" s="1"/>
  <c r="F23"/>
  <c r="O22"/>
  <c r="N22"/>
  <c r="J22"/>
  <c r="F22"/>
  <c r="H22" s="1"/>
  <c r="N19"/>
  <c r="H19"/>
  <c r="J19" s="1"/>
  <c r="O19" s="1"/>
  <c r="R19" s="1"/>
  <c r="F19"/>
  <c r="N17"/>
  <c r="F17"/>
  <c r="H17" s="1"/>
  <c r="J17" s="1"/>
  <c r="O17" s="1"/>
  <c r="N16"/>
  <c r="H16"/>
  <c r="J16" s="1"/>
  <c r="O16" s="1"/>
  <c r="F16"/>
  <c r="N15"/>
  <c r="J15"/>
  <c r="O15" s="1"/>
  <c r="F15"/>
  <c r="H15" s="1"/>
  <c r="R13"/>
  <c r="N13"/>
  <c r="J13"/>
  <c r="O13" s="1"/>
  <c r="T13" s="1"/>
  <c r="H13"/>
  <c r="F13"/>
  <c r="Q4"/>
  <c r="Q3"/>
  <c r="N3"/>
  <c r="M1"/>
  <c r="N25" i="10"/>
  <c r="J25"/>
  <c r="O25" s="1"/>
  <c r="H25"/>
  <c r="F25"/>
  <c r="R23"/>
  <c r="N23"/>
  <c r="F23"/>
  <c r="H23" s="1"/>
  <c r="J23" s="1"/>
  <c r="O23" s="1"/>
  <c r="T23" s="1"/>
  <c r="N22"/>
  <c r="J22"/>
  <c r="O22" s="1"/>
  <c r="F22"/>
  <c r="H22" s="1"/>
  <c r="N21"/>
  <c r="J21"/>
  <c r="O21" s="1"/>
  <c r="R21" s="1"/>
  <c r="H21"/>
  <c r="F21"/>
  <c r="N20"/>
  <c r="J20"/>
  <c r="O20" s="1"/>
  <c r="R20" s="1"/>
  <c r="H20"/>
  <c r="F20"/>
  <c r="O19"/>
  <c r="N19"/>
  <c r="H19"/>
  <c r="J19" s="1"/>
  <c r="F19"/>
  <c r="Q4"/>
  <c r="Q3"/>
  <c r="N3"/>
  <c r="M1"/>
  <c r="N25" i="9"/>
  <c r="F25"/>
  <c r="H25" s="1"/>
  <c r="J25" s="1"/>
  <c r="O25" s="1"/>
  <c r="R25" s="1"/>
  <c r="N23"/>
  <c r="J23"/>
  <c r="O23" s="1"/>
  <c r="H23"/>
  <c r="F23"/>
  <c r="N22"/>
  <c r="H22"/>
  <c r="J22" s="1"/>
  <c r="O22" s="1"/>
  <c r="T22" s="1"/>
  <c r="F22"/>
  <c r="N21"/>
  <c r="H21"/>
  <c r="J21" s="1"/>
  <c r="O21" s="1"/>
  <c r="F21"/>
  <c r="R20"/>
  <c r="N20"/>
  <c r="H20"/>
  <c r="J20" s="1"/>
  <c r="O20" s="1"/>
  <c r="T20" s="1"/>
  <c r="F20"/>
  <c r="O19"/>
  <c r="N19"/>
  <c r="F19"/>
  <c r="H19" s="1"/>
  <c r="J19" s="1"/>
  <c r="N17"/>
  <c r="J17"/>
  <c r="O17" s="1"/>
  <c r="H17"/>
  <c r="F17"/>
  <c r="T16"/>
  <c r="N16"/>
  <c r="J16"/>
  <c r="O16" s="1"/>
  <c r="R16" s="1"/>
  <c r="H16"/>
  <c r="F16"/>
  <c r="R15"/>
  <c r="N15"/>
  <c r="H15"/>
  <c r="J15" s="1"/>
  <c r="O15" s="1"/>
  <c r="T15" s="1"/>
  <c r="F15"/>
  <c r="O11"/>
  <c r="N11"/>
  <c r="F11"/>
  <c r="H11" s="1"/>
  <c r="J11" s="1"/>
  <c r="Q4"/>
  <c r="Q3"/>
  <c r="N3"/>
  <c r="M1"/>
  <c r="N25" i="8"/>
  <c r="J25"/>
  <c r="O25" s="1"/>
  <c r="H25"/>
  <c r="F25"/>
  <c r="T23"/>
  <c r="N23"/>
  <c r="J23"/>
  <c r="O23" s="1"/>
  <c r="R23" s="1"/>
  <c r="H23"/>
  <c r="F23"/>
  <c r="R22"/>
  <c r="N22"/>
  <c r="H22"/>
  <c r="J22" s="1"/>
  <c r="O22" s="1"/>
  <c r="T22" s="1"/>
  <c r="F22"/>
  <c r="O21"/>
  <c r="N21"/>
  <c r="F21"/>
  <c r="H21" s="1"/>
  <c r="J21" s="1"/>
  <c r="N20"/>
  <c r="J20"/>
  <c r="O20" s="1"/>
  <c r="H20"/>
  <c r="F20"/>
  <c r="T19"/>
  <c r="N19"/>
  <c r="J19"/>
  <c r="O19" s="1"/>
  <c r="R19" s="1"/>
  <c r="H19"/>
  <c r="F19"/>
  <c r="R17"/>
  <c r="N17"/>
  <c r="H17"/>
  <c r="J17" s="1"/>
  <c r="O17" s="1"/>
  <c r="T17" s="1"/>
  <c r="F17"/>
  <c r="O16"/>
  <c r="N16"/>
  <c r="F16"/>
  <c r="H16" s="1"/>
  <c r="J16" s="1"/>
  <c r="N15"/>
  <c r="J15"/>
  <c r="O15" s="1"/>
  <c r="H15"/>
  <c r="F15"/>
  <c r="N11"/>
  <c r="H11"/>
  <c r="J11" s="1"/>
  <c r="O11" s="1"/>
  <c r="F11"/>
  <c r="Q4"/>
  <c r="Q3"/>
  <c r="N3"/>
  <c r="M1"/>
  <c r="N27" i="7"/>
  <c r="H27"/>
  <c r="J27" s="1"/>
  <c r="O27" s="1"/>
  <c r="F27"/>
  <c r="N23"/>
  <c r="F23"/>
  <c r="H23" s="1"/>
  <c r="J23" s="1"/>
  <c r="O23" s="1"/>
  <c r="N22"/>
  <c r="J22"/>
  <c r="O22" s="1"/>
  <c r="R22" s="1"/>
  <c r="H22"/>
  <c r="F22"/>
  <c r="R21"/>
  <c r="N21"/>
  <c r="J21"/>
  <c r="O21" s="1"/>
  <c r="T21" s="1"/>
  <c r="H21"/>
  <c r="F21"/>
  <c r="N20"/>
  <c r="H20"/>
  <c r="J20" s="1"/>
  <c r="O20" s="1"/>
  <c r="F20"/>
  <c r="N19"/>
  <c r="F19"/>
  <c r="H19" s="1"/>
  <c r="J19" s="1"/>
  <c r="O19" s="1"/>
  <c r="T17"/>
  <c r="N17"/>
  <c r="J17"/>
  <c r="O17" s="1"/>
  <c r="R17" s="1"/>
  <c r="H17"/>
  <c r="F17"/>
  <c r="N16"/>
  <c r="J16"/>
  <c r="O16" s="1"/>
  <c r="R16" s="1"/>
  <c r="H16"/>
  <c r="F16"/>
  <c r="N15"/>
  <c r="F15"/>
  <c r="H15" s="1"/>
  <c r="J15" s="1"/>
  <c r="O15" s="1"/>
  <c r="O11"/>
  <c r="N11"/>
  <c r="F11"/>
  <c r="H11" s="1"/>
  <c r="J11" s="1"/>
  <c r="Q4"/>
  <c r="Q3"/>
  <c r="N3"/>
  <c r="M1"/>
  <c r="T27" i="6"/>
  <c r="N27"/>
  <c r="J27"/>
  <c r="O27" s="1"/>
  <c r="R27" s="1"/>
  <c r="H27"/>
  <c r="F27"/>
  <c r="N23"/>
  <c r="J23"/>
  <c r="O23" s="1"/>
  <c r="R23" s="1"/>
  <c r="H23"/>
  <c r="F23"/>
  <c r="O22"/>
  <c r="T22" s="1"/>
  <c r="N22"/>
  <c r="H22"/>
  <c r="J22" s="1"/>
  <c r="F22"/>
  <c r="O21"/>
  <c r="N21"/>
  <c r="F21"/>
  <c r="H21" s="1"/>
  <c r="J21" s="1"/>
  <c r="N20"/>
  <c r="J20"/>
  <c r="O20" s="1"/>
  <c r="R20" s="1"/>
  <c r="H20"/>
  <c r="F20"/>
  <c r="N19"/>
  <c r="H19"/>
  <c r="J19" s="1"/>
  <c r="O19" s="1"/>
  <c r="F19"/>
  <c r="N18"/>
  <c r="H18"/>
  <c r="J18" s="1"/>
  <c r="O18" s="1"/>
  <c r="F18"/>
  <c r="N14"/>
  <c r="F14"/>
  <c r="H14" s="1"/>
  <c r="J14" s="1"/>
  <c r="O14" s="1"/>
  <c r="N12"/>
  <c r="J12"/>
  <c r="O12" s="1"/>
  <c r="R12" s="1"/>
  <c r="H12"/>
  <c r="F12"/>
  <c r="R11"/>
  <c r="N11"/>
  <c r="J11"/>
  <c r="O11" s="1"/>
  <c r="T11" s="1"/>
  <c r="H11"/>
  <c r="F11"/>
  <c r="Q4"/>
  <c r="Q3"/>
  <c r="N3"/>
  <c r="M1"/>
  <c r="N23" i="5"/>
  <c r="H23"/>
  <c r="J23" s="1"/>
  <c r="O23" s="1"/>
  <c r="F23"/>
  <c r="N20"/>
  <c r="J20"/>
  <c r="O20" s="1"/>
  <c r="F20"/>
  <c r="H20" s="1"/>
  <c r="N17"/>
  <c r="J17"/>
  <c r="H17"/>
  <c r="F17"/>
  <c r="N16"/>
  <c r="J16"/>
  <c r="O16" s="1"/>
  <c r="H16"/>
  <c r="F16"/>
  <c r="O15"/>
  <c r="T15" s="1"/>
  <c r="N15"/>
  <c r="H15"/>
  <c r="J15" s="1"/>
  <c r="F15"/>
  <c r="N13"/>
  <c r="F13"/>
  <c r="H13" s="1"/>
  <c r="F9" i="28" s="1"/>
  <c r="N12" i="5"/>
  <c r="J12"/>
  <c r="O12" s="1"/>
  <c r="R12" s="1"/>
  <c r="H12"/>
  <c r="F12"/>
  <c r="N11"/>
  <c r="H11"/>
  <c r="J11" s="1"/>
  <c r="O11" s="1"/>
  <c r="F11"/>
  <c r="N9"/>
  <c r="H9"/>
  <c r="J9" s="1"/>
  <c r="O9" s="1"/>
  <c r="F9"/>
  <c r="O8"/>
  <c r="R8" s="1"/>
  <c r="N8"/>
  <c r="J8"/>
  <c r="F8"/>
  <c r="H8" s="1"/>
  <c r="N7"/>
  <c r="H7"/>
  <c r="J7" s="1"/>
  <c r="O7" s="1"/>
  <c r="F7"/>
  <c r="Q4"/>
  <c r="Q3"/>
  <c r="N3"/>
  <c r="M1"/>
  <c r="N19" i="4"/>
  <c r="F19"/>
  <c r="H19" s="1"/>
  <c r="J19" s="1"/>
  <c r="O19" s="1"/>
  <c r="N16"/>
  <c r="H16"/>
  <c r="J16" s="1"/>
  <c r="O16" s="1"/>
  <c r="F16"/>
  <c r="N15"/>
  <c r="J15"/>
  <c r="O15" s="1"/>
  <c r="F15"/>
  <c r="H15" s="1"/>
  <c r="R11"/>
  <c r="N11"/>
  <c r="J11"/>
  <c r="O11" s="1"/>
  <c r="T11" s="1"/>
  <c r="H11"/>
  <c r="F11"/>
  <c r="N10"/>
  <c r="J10"/>
  <c r="O10" s="1"/>
  <c r="H10"/>
  <c r="F10"/>
  <c r="Q4"/>
  <c r="Q3"/>
  <c r="N3"/>
  <c r="M1"/>
  <c r="N21" i="3"/>
  <c r="F21"/>
  <c r="H21" s="1"/>
  <c r="J21" s="1"/>
  <c r="O21" s="1"/>
  <c r="N20"/>
  <c r="J20"/>
  <c r="O20" s="1"/>
  <c r="F20"/>
  <c r="H20" s="1"/>
  <c r="N19"/>
  <c r="J19"/>
  <c r="O19" s="1"/>
  <c r="R19" s="1"/>
  <c r="H19"/>
  <c r="F19"/>
  <c r="N18"/>
  <c r="J18"/>
  <c r="O18" s="1"/>
  <c r="H18"/>
  <c r="F18"/>
  <c r="N11"/>
  <c r="H11"/>
  <c r="F11"/>
  <c r="N7"/>
  <c r="F7"/>
  <c r="H7" s="1"/>
  <c r="J7" s="1"/>
  <c r="O7" s="1"/>
  <c r="Q4"/>
  <c r="Q3"/>
  <c r="N3"/>
  <c r="M1"/>
  <c r="N25" i="2"/>
  <c r="J25"/>
  <c r="O25" s="1"/>
  <c r="R25" s="1"/>
  <c r="H25"/>
  <c r="F25"/>
  <c r="N23"/>
  <c r="H23"/>
  <c r="J23" s="1"/>
  <c r="O23" s="1"/>
  <c r="F23"/>
  <c r="N22"/>
  <c r="H22"/>
  <c r="J22" s="1"/>
  <c r="O22" s="1"/>
  <c r="F22"/>
  <c r="O19"/>
  <c r="R19" s="1"/>
  <c r="N19"/>
  <c r="J19"/>
  <c r="F19"/>
  <c r="H19" s="1"/>
  <c r="N18"/>
  <c r="H18"/>
  <c r="J18" s="1"/>
  <c r="O18" s="1"/>
  <c r="F18"/>
  <c r="N14"/>
  <c r="F14"/>
  <c r="H14" s="1"/>
  <c r="J14" s="1"/>
  <c r="O14" s="1"/>
  <c r="N12"/>
  <c r="H12"/>
  <c r="J12" s="1"/>
  <c r="O12" s="1"/>
  <c r="F12"/>
  <c r="N10"/>
  <c r="J10"/>
  <c r="O10" s="1"/>
  <c r="F10"/>
  <c r="H10" s="1"/>
  <c r="Q4"/>
  <c r="Q3"/>
  <c r="N3"/>
  <c r="M1"/>
  <c r="N28" i="1"/>
  <c r="J28"/>
  <c r="H28"/>
  <c r="F22" i="28" s="1"/>
  <c r="F28" i="1"/>
  <c r="N27"/>
  <c r="J27"/>
  <c r="H27"/>
  <c r="F27"/>
  <c r="N25"/>
  <c r="F25"/>
  <c r="H25" s="1"/>
  <c r="N23"/>
  <c r="J23"/>
  <c r="O23" s="1"/>
  <c r="F23"/>
  <c r="H23" s="1"/>
  <c r="N22"/>
  <c r="J22"/>
  <c r="H22"/>
  <c r="F22"/>
  <c r="N21"/>
  <c r="J21"/>
  <c r="H21"/>
  <c r="F21"/>
  <c r="N20"/>
  <c r="H20"/>
  <c r="F20"/>
  <c r="N19"/>
  <c r="F19"/>
  <c r="H19" s="1"/>
  <c r="N18"/>
  <c r="J18"/>
  <c r="H18"/>
  <c r="F18"/>
  <c r="N16"/>
  <c r="H16"/>
  <c r="F12" i="28" s="1"/>
  <c r="F16" i="1"/>
  <c r="N15"/>
  <c r="H15"/>
  <c r="F15"/>
  <c r="O14"/>
  <c r="R14" s="1"/>
  <c r="N14"/>
  <c r="J14"/>
  <c r="F14"/>
  <c r="H14" s="1"/>
  <c r="N12"/>
  <c r="H12"/>
  <c r="F8" i="28" s="1"/>
  <c r="F12" i="1"/>
  <c r="Q4"/>
  <c r="Q3"/>
  <c r="N3"/>
  <c r="M1"/>
  <c r="R23" l="1"/>
  <c r="T23"/>
  <c r="T22" i="2"/>
  <c r="R22"/>
  <c r="T18" i="3"/>
  <c r="R18"/>
  <c r="T16" i="4"/>
  <c r="R16"/>
  <c r="T9" i="5"/>
  <c r="R9"/>
  <c r="R20"/>
  <c r="T20"/>
  <c r="T19" i="6"/>
  <c r="R19"/>
  <c r="R19" i="7"/>
  <c r="T19"/>
  <c r="R11" i="8"/>
  <c r="T11"/>
  <c r="T20" i="7"/>
  <c r="R20"/>
  <c r="R10" i="2"/>
  <c r="T10"/>
  <c r="T18"/>
  <c r="R18"/>
  <c r="R7" i="3"/>
  <c r="T7"/>
  <c r="T21"/>
  <c r="R21"/>
  <c r="R10" i="4"/>
  <c r="T10"/>
  <c r="R15"/>
  <c r="T15"/>
  <c r="T7" i="5"/>
  <c r="R7"/>
  <c r="T16"/>
  <c r="R16"/>
  <c r="T18" i="6"/>
  <c r="R18"/>
  <c r="T15" i="7"/>
  <c r="R15"/>
  <c r="T27"/>
  <c r="R27"/>
  <c r="R16" i="19"/>
  <c r="T16"/>
  <c r="T12" i="2"/>
  <c r="R12"/>
  <c r="T23"/>
  <c r="R23"/>
  <c r="R20" i="3"/>
  <c r="T20"/>
  <c r="T11" i="5"/>
  <c r="R11"/>
  <c r="T23"/>
  <c r="R23"/>
  <c r="F20" i="28"/>
  <c r="J25" i="1"/>
  <c r="R14" i="2"/>
  <c r="E10" i="30" s="1"/>
  <c r="K10" s="1"/>
  <c r="T14" i="2"/>
  <c r="R19" i="4"/>
  <c r="T19"/>
  <c r="R14" i="6"/>
  <c r="T14"/>
  <c r="R23" i="7"/>
  <c r="T23"/>
  <c r="R17" i="11"/>
  <c r="T17"/>
  <c r="R25" i="17"/>
  <c r="T25"/>
  <c r="R21" i="6"/>
  <c r="T21"/>
  <c r="R27" i="11"/>
  <c r="T27"/>
  <c r="T11" i="12"/>
  <c r="R11"/>
  <c r="R20" i="14"/>
  <c r="T20"/>
  <c r="R25"/>
  <c r="T25"/>
  <c r="T11" i="18"/>
  <c r="R11"/>
  <c r="T19"/>
  <c r="R19"/>
  <c r="R23" i="26"/>
  <c r="T23"/>
  <c r="T34" i="27"/>
  <c r="R34"/>
  <c r="I18" i="28"/>
  <c r="H18"/>
  <c r="C18" i="30" s="1"/>
  <c r="O22" i="1"/>
  <c r="H13" i="28"/>
  <c r="C13" i="30" s="1"/>
  <c r="O17" i="5"/>
  <c r="I13" i="28"/>
  <c r="R11" i="7"/>
  <c r="T11"/>
  <c r="R15" i="8"/>
  <c r="T15"/>
  <c r="R16"/>
  <c r="T16"/>
  <c r="R20"/>
  <c r="T20"/>
  <c r="R21"/>
  <c r="T21"/>
  <c r="R25"/>
  <c r="T25"/>
  <c r="R11" i="9"/>
  <c r="T11"/>
  <c r="R17"/>
  <c r="T17"/>
  <c r="R19"/>
  <c r="T19"/>
  <c r="R25" i="10"/>
  <c r="T25"/>
  <c r="R15" i="11"/>
  <c r="T15"/>
  <c r="R17" i="12"/>
  <c r="T17"/>
  <c r="F23" i="28"/>
  <c r="J29" i="12"/>
  <c r="T16" i="13"/>
  <c r="R16"/>
  <c r="R19"/>
  <c r="T19"/>
  <c r="T23"/>
  <c r="R23"/>
  <c r="T11" i="16"/>
  <c r="R11"/>
  <c r="R15"/>
  <c r="T15"/>
  <c r="R17"/>
  <c r="T17"/>
  <c r="R17" i="17"/>
  <c r="T17"/>
  <c r="R20"/>
  <c r="T20"/>
  <c r="R25" i="18"/>
  <c r="T25"/>
  <c r="T23" i="19"/>
  <c r="R23"/>
  <c r="R27"/>
  <c r="T27"/>
  <c r="T11" i="20"/>
  <c r="R11"/>
  <c r="T19" i="22"/>
  <c r="R19"/>
  <c r="R20"/>
  <c r="T20"/>
  <c r="R15" i="24"/>
  <c r="T15"/>
  <c r="T29"/>
  <c r="R29"/>
  <c r="R28" i="27"/>
  <c r="T28"/>
  <c r="H17" i="28"/>
  <c r="C17" i="30" s="1"/>
  <c r="F14" i="28"/>
  <c r="T25" i="2"/>
  <c r="T12" i="5"/>
  <c r="T23" i="6"/>
  <c r="I14" i="28"/>
  <c r="H14"/>
  <c r="C14" i="30" s="1"/>
  <c r="O18" i="1"/>
  <c r="R29" i="15"/>
  <c r="T29"/>
  <c r="I10" i="28"/>
  <c r="H10"/>
  <c r="C10" i="30" s="1"/>
  <c r="I22" i="28"/>
  <c r="H22"/>
  <c r="C22" i="30" s="1"/>
  <c r="O28" i="1"/>
  <c r="T16" i="11"/>
  <c r="R16"/>
  <c r="R22"/>
  <c r="T22"/>
  <c r="R20" i="12"/>
  <c r="T20"/>
  <c r="R25"/>
  <c r="T25"/>
  <c r="R29" i="13"/>
  <c r="T29"/>
  <c r="T27" i="14"/>
  <c r="R27"/>
  <c r="R11" i="15"/>
  <c r="T11"/>
  <c r="T16"/>
  <c r="R16"/>
  <c r="T23" i="17"/>
  <c r="R23"/>
  <c r="R29"/>
  <c r="T29"/>
  <c r="R29" i="18"/>
  <c r="T29"/>
  <c r="R13" i="19"/>
  <c r="T13"/>
  <c r="R16" i="20"/>
  <c r="T16"/>
  <c r="T15" i="21"/>
  <c r="R15"/>
  <c r="R19"/>
  <c r="T19"/>
  <c r="T23"/>
  <c r="R23"/>
  <c r="R15" i="23"/>
  <c r="T15"/>
  <c r="R25" i="24"/>
  <c r="T25"/>
  <c r="T28" i="25"/>
  <c r="R28"/>
  <c r="F17" i="28"/>
  <c r="F18"/>
  <c r="T22" i="7"/>
  <c r="R22" i="9"/>
  <c r="T20" i="10"/>
  <c r="T19" i="11"/>
  <c r="R11" i="14"/>
  <c r="T15" i="15"/>
  <c r="R20" i="16"/>
  <c r="T29"/>
  <c r="T27" i="17"/>
  <c r="R19" i="20"/>
  <c r="T20" i="21"/>
  <c r="H19" i="28"/>
  <c r="C19" i="30" s="1"/>
  <c r="I19" i="28"/>
  <c r="R22" i="10"/>
  <c r="T22"/>
  <c r="T23" i="11"/>
  <c r="R23"/>
  <c r="T19" i="14"/>
  <c r="R19"/>
  <c r="R25" i="15"/>
  <c r="T25"/>
  <c r="R15" i="17"/>
  <c r="T15"/>
  <c r="R15" i="18"/>
  <c r="T15"/>
  <c r="T27" i="20"/>
  <c r="R27"/>
  <c r="R29"/>
  <c r="T29"/>
  <c r="R13" i="21"/>
  <c r="T13"/>
  <c r="R15" i="22"/>
  <c r="T15"/>
  <c r="R17"/>
  <c r="T17"/>
  <c r="R17" i="23"/>
  <c r="T17"/>
  <c r="T17" i="24"/>
  <c r="R17"/>
  <c r="F11" i="28"/>
  <c r="J15" i="1"/>
  <c r="H21" i="28"/>
  <c r="C21" i="30" s="1"/>
  <c r="I21" i="28"/>
  <c r="F16"/>
  <c r="J20" i="1"/>
  <c r="F7" i="28"/>
  <c r="J11" i="3"/>
  <c r="T21" i="9"/>
  <c r="R21"/>
  <c r="R23"/>
  <c r="T23"/>
  <c r="T19" i="10"/>
  <c r="R19"/>
  <c r="T27" i="12"/>
  <c r="R27"/>
  <c r="R15" i="13"/>
  <c r="T15"/>
  <c r="R15" i="14"/>
  <c r="T15"/>
  <c r="R17"/>
  <c r="T17"/>
  <c r="R20" i="15"/>
  <c r="T20"/>
  <c r="T19" i="16"/>
  <c r="R19"/>
  <c r="R23"/>
  <c r="T23"/>
  <c r="T27"/>
  <c r="R27"/>
  <c r="T15" i="19"/>
  <c r="R15"/>
  <c r="R20"/>
  <c r="T20"/>
  <c r="R20" i="20"/>
  <c r="T20"/>
  <c r="R25"/>
  <c r="T25"/>
  <c r="R29" i="21"/>
  <c r="T29"/>
  <c r="T23" i="22"/>
  <c r="R23"/>
  <c r="R29"/>
  <c r="T29"/>
  <c r="T16" i="23"/>
  <c r="R16"/>
  <c r="T20"/>
  <c r="R20"/>
  <c r="R25" i="25"/>
  <c r="T25"/>
  <c r="T27" i="26"/>
  <c r="R27"/>
  <c r="F15" i="28"/>
  <c r="G24"/>
  <c r="I17"/>
  <c r="F19"/>
  <c r="O21" i="1"/>
  <c r="F21" i="28"/>
  <c r="T19" i="3"/>
  <c r="F13" i="28"/>
  <c r="T12" i="6"/>
  <c r="T16" i="7"/>
  <c r="J12" i="1"/>
  <c r="F10" i="28"/>
  <c r="T14" i="1"/>
  <c r="F10" i="30" s="1"/>
  <c r="J16" i="1"/>
  <c r="J19"/>
  <c r="O27"/>
  <c r="T19" i="2"/>
  <c r="T8" i="5"/>
  <c r="J13"/>
  <c r="R15"/>
  <c r="T20" i="6"/>
  <c r="R22"/>
  <c r="T25" i="9"/>
  <c r="R25" i="11"/>
  <c r="T15" i="12"/>
  <c r="T11" i="13"/>
  <c r="R23" i="15"/>
  <c r="T25" i="16"/>
  <c r="R13" i="18"/>
  <c r="T20"/>
  <c r="T19" i="19"/>
  <c r="R11" i="22"/>
  <c r="T25"/>
  <c r="R27" i="23"/>
  <c r="T27"/>
  <c r="T29"/>
  <c r="R29"/>
  <c r="R21" i="24"/>
  <c r="T21"/>
  <c r="T22"/>
  <c r="R22"/>
  <c r="R17" i="25"/>
  <c r="T17"/>
  <c r="T20"/>
  <c r="R20"/>
  <c r="R16" i="26"/>
  <c r="T16"/>
  <c r="T17"/>
  <c r="R17"/>
  <c r="R34"/>
  <c r="T34"/>
  <c r="T25" i="27"/>
  <c r="R25"/>
  <c r="T21" i="10"/>
  <c r="T16" i="12"/>
  <c r="T27" i="13"/>
  <c r="T19" i="15"/>
  <c r="T11" i="17"/>
  <c r="T23" i="18"/>
  <c r="T15" i="20"/>
  <c r="T27" i="21"/>
  <c r="R19" i="23"/>
  <c r="T19"/>
  <c r="R16" i="24"/>
  <c r="T16"/>
  <c r="R27"/>
  <c r="T27"/>
  <c r="R27" i="25"/>
  <c r="T27"/>
  <c r="R25" i="26"/>
  <c r="T25"/>
  <c r="R29" i="27"/>
  <c r="T29"/>
  <c r="R11" i="23"/>
  <c r="R23"/>
  <c r="T25"/>
  <c r="R19" i="24"/>
  <c r="T20"/>
  <c r="R15" i="25"/>
  <c r="T16"/>
  <c r="R29"/>
  <c r="T15" i="26"/>
  <c r="R28"/>
  <c r="T29"/>
  <c r="R22" i="1" l="1"/>
  <c r="E18" i="30" s="1"/>
  <c r="K18" s="1"/>
  <c r="T22" i="1"/>
  <c r="F18" i="30" s="1"/>
  <c r="H9" i="28"/>
  <c r="C9" i="30" s="1"/>
  <c r="I9" i="28"/>
  <c r="O13" i="5"/>
  <c r="H15" i="28"/>
  <c r="C15" i="30" s="1"/>
  <c r="I15" i="28"/>
  <c r="O19" i="1"/>
  <c r="I8" i="28"/>
  <c r="H8"/>
  <c r="C8" i="30" s="1"/>
  <c r="O12" i="1"/>
  <c r="H7" i="28"/>
  <c r="I7"/>
  <c r="I24" s="1"/>
  <c r="O11" i="3"/>
  <c r="H23" i="28"/>
  <c r="C23" i="30" s="1"/>
  <c r="I23" i="28"/>
  <c r="O29" i="12"/>
  <c r="F19" i="30"/>
  <c r="I12" i="28"/>
  <c r="H12"/>
  <c r="C12" i="30" s="1"/>
  <c r="O16" i="1"/>
  <c r="R27"/>
  <c r="E21" i="30" s="1"/>
  <c r="K21" s="1"/>
  <c r="T27" i="1"/>
  <c r="F21" i="30" s="1"/>
  <c r="T28" i="1"/>
  <c r="F22" i="30" s="1"/>
  <c r="R28" i="1"/>
  <c r="E22" i="30" s="1"/>
  <c r="K22" s="1"/>
  <c r="R17" i="5"/>
  <c r="E13" i="30" s="1"/>
  <c r="K13" s="1"/>
  <c r="T17" i="5"/>
  <c r="F13" i="30" s="1"/>
  <c r="T21" i="1"/>
  <c r="F17" i="30" s="1"/>
  <c r="R21" i="1"/>
  <c r="E17" i="30" s="1"/>
  <c r="K17" s="1"/>
  <c r="I16" i="28"/>
  <c r="H16"/>
  <c r="C16" i="30" s="1"/>
  <c r="O20" i="1"/>
  <c r="H11" i="28"/>
  <c r="C11" i="30" s="1"/>
  <c r="I11" i="28"/>
  <c r="O15" i="1"/>
  <c r="R18"/>
  <c r="E14" i="30" s="1"/>
  <c r="K14" s="1"/>
  <c r="T18" i="1"/>
  <c r="F14" i="30" s="1"/>
  <c r="I20" i="28"/>
  <c r="H20"/>
  <c r="C20" i="30" s="1"/>
  <c r="O25" i="1"/>
  <c r="F24" i="28"/>
  <c r="E19" i="30"/>
  <c r="K19" s="1"/>
  <c r="T16" i="1" l="1"/>
  <c r="F12" i="30" s="1"/>
  <c r="R16" i="1"/>
  <c r="E12" i="30" s="1"/>
  <c r="K12" s="1"/>
  <c r="R29" i="12"/>
  <c r="E23" i="30" s="1"/>
  <c r="K23" s="1"/>
  <c r="T29" i="12"/>
  <c r="F23" i="30" s="1"/>
  <c r="R13" i="5"/>
  <c r="E9" i="30" s="1"/>
  <c r="K9" s="1"/>
  <c r="T13" i="5"/>
  <c r="F9" i="30" s="1"/>
  <c r="T11" i="3"/>
  <c r="F7" i="30" s="1"/>
  <c r="R11" i="3"/>
  <c r="E7" i="30" s="1"/>
  <c r="K7" s="1"/>
  <c r="T15" i="1"/>
  <c r="F11" i="30" s="1"/>
  <c r="R15" i="1"/>
  <c r="E11" i="30" s="1"/>
  <c r="K11" s="1"/>
  <c r="R12" i="1"/>
  <c r="E8" i="30" s="1"/>
  <c r="K8" s="1"/>
  <c r="T12" i="1"/>
  <c r="F8" i="30" s="1"/>
  <c r="T25" i="1"/>
  <c r="F20" i="30" s="1"/>
  <c r="R25" i="1"/>
  <c r="E20" i="30" s="1"/>
  <c r="K20" s="1"/>
  <c r="T20" i="1"/>
  <c r="F16" i="30" s="1"/>
  <c r="R20" i="1"/>
  <c r="E16" i="30" s="1"/>
  <c r="K16" s="1"/>
  <c r="H24" i="28"/>
  <c r="C7" i="30"/>
  <c r="R19" i="1"/>
  <c r="E15" i="30" s="1"/>
  <c r="K15" s="1"/>
  <c r="T19" i="1"/>
  <c r="F15" i="30" s="1"/>
</calcChain>
</file>

<file path=xl/sharedStrings.xml><?xml version="1.0" encoding="utf-8"?>
<sst xmlns="http://schemas.openxmlformats.org/spreadsheetml/2006/main" count="3436" uniqueCount="198">
  <si>
    <t>2011 POLAND</t>
  </si>
  <si>
    <t>SILAGE - QUALITY RESULTS</t>
  </si>
  <si>
    <t>STRIP TRIAL REPORT</t>
  </si>
  <si>
    <t xml:space="preserve">Kiszonka - Plony </t>
  </si>
  <si>
    <t>KISZONKA - WYNIKI ANALIZ JAKOŚCIOWYCH</t>
  </si>
  <si>
    <t>Location:</t>
  </si>
  <si>
    <t>KRASNODĘBSKI GRZEGORZ</t>
  </si>
  <si>
    <t>harvest date:</t>
  </si>
  <si>
    <t>18.09.11</t>
  </si>
  <si>
    <t>Name:</t>
  </si>
  <si>
    <t>planting date:</t>
  </si>
  <si>
    <t>29.04.11</t>
  </si>
  <si>
    <t>No.</t>
  </si>
  <si>
    <t>Hybrid</t>
  </si>
  <si>
    <t>Plants/ha</t>
  </si>
  <si>
    <t>Plot lenght</t>
  </si>
  <si>
    <t>Plot width</t>
  </si>
  <si>
    <r>
      <t>plot area m</t>
    </r>
    <r>
      <rPr>
        <b/>
        <vertAlign val="superscript"/>
        <sz val="10"/>
        <rFont val="Arial CE"/>
      </rPr>
      <t>2</t>
    </r>
  </si>
  <si>
    <t>yld from plot kg</t>
  </si>
  <si>
    <t>T/HA</t>
  </si>
  <si>
    <t>%DM</t>
  </si>
  <si>
    <t>DM yield T/HA</t>
  </si>
  <si>
    <t>DM</t>
  </si>
  <si>
    <t>DM yield</t>
  </si>
  <si>
    <t>Digestibility</t>
  </si>
  <si>
    <t>Milk prod. units</t>
  </si>
  <si>
    <t>Milk units yield</t>
  </si>
  <si>
    <t>Lp</t>
  </si>
  <si>
    <t>Odmiana</t>
  </si>
  <si>
    <t>Rośl/ha</t>
  </si>
  <si>
    <t>Dł. poletka</t>
  </si>
  <si>
    <t>Szer. poletka</t>
  </si>
  <si>
    <r>
      <t>pow. polet. m</t>
    </r>
    <r>
      <rPr>
        <vertAlign val="superscript"/>
        <sz val="10"/>
        <rFont val="Arial CE"/>
        <family val="2"/>
        <charset val="238"/>
      </rPr>
      <t>2</t>
    </r>
  </si>
  <si>
    <t>plon z polet. w kg</t>
  </si>
  <si>
    <t>plon t/ha</t>
  </si>
  <si>
    <t>%s.m.</t>
  </si>
  <si>
    <t>plon s.m. t/ha</t>
  </si>
  <si>
    <t>s.m.</t>
  </si>
  <si>
    <t>plon s.m.</t>
  </si>
  <si>
    <t>Strawność</t>
  </si>
  <si>
    <t>JPM</t>
  </si>
  <si>
    <t>Plon JPM</t>
  </si>
  <si>
    <t>JPŻ</t>
  </si>
  <si>
    <t>Plon JPŻ</t>
  </si>
  <si>
    <t>BTJN</t>
  </si>
  <si>
    <t>BTJE</t>
  </si>
  <si>
    <t>Skrobia</t>
  </si>
  <si>
    <t>NDF</t>
  </si>
  <si>
    <t>PR39V43/X6W826</t>
  </si>
  <si>
    <t>PR39K13/X0781M</t>
  </si>
  <si>
    <t>PR39N39/X6V727</t>
  </si>
  <si>
    <t>PR39G12/X0778T</t>
  </si>
  <si>
    <t>P8000/X6T584</t>
  </si>
  <si>
    <t>P8400/X8S784</t>
  </si>
  <si>
    <t>PR39T45/X0842K</t>
  </si>
  <si>
    <t>P8100/X6T587</t>
  </si>
  <si>
    <t>PR39T13/X0823F</t>
  </si>
  <si>
    <t>PR39A98/X0821B</t>
  </si>
  <si>
    <t>PR39W45/X4T928</t>
  </si>
  <si>
    <t>PR39D23/X4S784</t>
  </si>
  <si>
    <t>PR39F58/X0850F</t>
  </si>
  <si>
    <t>PR39T83/X6P589</t>
  </si>
  <si>
    <t>PR38N86/X5R717</t>
  </si>
  <si>
    <t>PR38A79/X5P515</t>
  </si>
  <si>
    <t>PR38Y34/X5S803</t>
  </si>
  <si>
    <t>CLARICA/3893/X0902H</t>
  </si>
  <si>
    <t>PR38F70/BENICIA</t>
  </si>
  <si>
    <t>P9025/X6R239</t>
  </si>
  <si>
    <t>PR38H20/X0900P</t>
  </si>
  <si>
    <t>P9000/X6R221</t>
  </si>
  <si>
    <t>P9100/X6P921</t>
  </si>
  <si>
    <t>P9400/X6P942</t>
  </si>
  <si>
    <t>PR38V31/X6P940</t>
  </si>
  <si>
    <t>PR38A24/X0958F</t>
  </si>
  <si>
    <t>P9578/X7P215</t>
  </si>
  <si>
    <t>P9494/X7P254</t>
  </si>
  <si>
    <t>PR35M23/X6K247</t>
  </si>
  <si>
    <t>JPM - Jednostka paszowa produkcji mleka (energia netto produkcji mleka)</t>
  </si>
  <si>
    <t>JPŻ - Jednostaka paszowa produkcji żywca (energia netto produkcji żywca)</t>
  </si>
  <si>
    <t>BTJN - suma białka właściwego paszy i białka właściwego mikroorganizmów żwacza rzeczywiście trawionych w jelicie cienkim,</t>
  </si>
  <si>
    <t xml:space="preserve">            obliczonych na podstawie dostępnego w żwaczu azotu (N) paszy</t>
  </si>
  <si>
    <t>BTJE - suma białka właściwego paszy i białka właściwego mikroorganizmów żwacza rzeczywiście trawionych w jelicie cienkim,</t>
  </si>
  <si>
    <t xml:space="preserve">            obliczonych na podstawie dostępnej w żwaczu energii (E) paszy</t>
  </si>
  <si>
    <t>NDF - włókno nierozpuszczalne w neutralnym detergencie</t>
  </si>
  <si>
    <t>ADF - włókno nierozpuszczalne w kwaśnych detergentach</t>
  </si>
  <si>
    <t>JURZYK</t>
  </si>
  <si>
    <t>09.09.11</t>
  </si>
  <si>
    <t>02.05.11</t>
  </si>
  <si>
    <t>CYRAN</t>
  </si>
  <si>
    <t>20.09.11</t>
  </si>
  <si>
    <t>20.04.11</t>
  </si>
  <si>
    <t>WYSZYŃSKI</t>
  </si>
  <si>
    <t>16.09.11</t>
  </si>
  <si>
    <t>22.04.11</t>
  </si>
  <si>
    <t>NIEMIRA</t>
  </si>
  <si>
    <t>28.09.11</t>
  </si>
  <si>
    <t>DOLECKI</t>
  </si>
  <si>
    <t>19.10.11</t>
  </si>
  <si>
    <t>24.04.11</t>
  </si>
  <si>
    <t>MIŚKIEWICZ</t>
  </si>
  <si>
    <t>13.10.11</t>
  </si>
  <si>
    <t>SK DOBRZYNIEWO</t>
  </si>
  <si>
    <t>05.10.11</t>
  </si>
  <si>
    <t>23.04.11</t>
  </si>
  <si>
    <t xml:space="preserve"> </t>
  </si>
  <si>
    <t>RKS BĄDECZ</t>
  </si>
  <si>
    <t>03.10.11</t>
  </si>
  <si>
    <t>16.05.11</t>
  </si>
  <si>
    <t>POLANOWICE</t>
  </si>
  <si>
    <t>27.04.11</t>
  </si>
  <si>
    <t>Tipperary</t>
  </si>
  <si>
    <t>17.09.11</t>
  </si>
  <si>
    <t>28.04.11</t>
  </si>
  <si>
    <t>KOSOWO</t>
  </si>
  <si>
    <t>14.09.11</t>
  </si>
  <si>
    <t>16.04.11</t>
  </si>
  <si>
    <t>Pawłowice</t>
  </si>
  <si>
    <t>26.09.11</t>
  </si>
  <si>
    <t>KOBYLNIKI</t>
  </si>
  <si>
    <t>07.09.11</t>
  </si>
  <si>
    <t>TopFarms Gola</t>
  </si>
  <si>
    <t>ŁABĘDZKI- KAROLEW</t>
  </si>
  <si>
    <t>26.04.11</t>
  </si>
  <si>
    <t>NO TILLAGE/BEZORKOWA UPRAWA</t>
  </si>
  <si>
    <t>TUREW</t>
  </si>
  <si>
    <t>19.09.11</t>
  </si>
  <si>
    <t>ANTCZAK</t>
  </si>
  <si>
    <t>22.09.11</t>
  </si>
  <si>
    <t>ŻYDÓW</t>
  </si>
  <si>
    <t>BESTRY</t>
  </si>
  <si>
    <t>21.04.11</t>
  </si>
  <si>
    <t>FRANKIEWICZ</t>
  </si>
  <si>
    <t>MAJDECKI</t>
  </si>
  <si>
    <t>04.09.11</t>
  </si>
  <si>
    <t>BARA Grzegorz</t>
  </si>
  <si>
    <t>27.09.11</t>
  </si>
  <si>
    <t>07.05.11</t>
  </si>
  <si>
    <t>Kapica Marianna</t>
  </si>
  <si>
    <t>Kubiak Jan</t>
  </si>
  <si>
    <t>13.09.11</t>
  </si>
  <si>
    <t>TODOROWSKI</t>
  </si>
  <si>
    <t>29.09.11</t>
  </si>
  <si>
    <t>RASIŃSKI</t>
  </si>
  <si>
    <t>DUBIEL</t>
  </si>
  <si>
    <t>10.09.11</t>
  </si>
  <si>
    <t>WYNIKI DOŚWIADCZEŃ PRODUKCYJNYCH 2011</t>
  </si>
  <si>
    <t>PIONEER STRIP-TRIALS</t>
  </si>
  <si>
    <t>CORN FOR SILAGE - KUKURYDZA NA KISZONKĘ</t>
  </si>
  <si>
    <t xml:space="preserve">REGION: POLSKA ŚRODKOWA </t>
  </si>
  <si>
    <t>FAO</t>
  </si>
  <si>
    <t>licz. dośw.</t>
  </si>
  <si>
    <t>Obasda przy zbiorze</t>
  </si>
  <si>
    <t>Plon wilg. t/ha</t>
  </si>
  <si>
    <t>śred. s.m.%</t>
  </si>
  <si>
    <t>Plon s.m. T/ha</t>
  </si>
  <si>
    <t>Plon max s.m.</t>
  </si>
  <si>
    <t>loc. no.</t>
  </si>
  <si>
    <t>Hrvsd</t>
  </si>
  <si>
    <t>wet yield t/ha</t>
  </si>
  <si>
    <t>av. DM %</t>
  </si>
  <si>
    <t>DM yield t/ha</t>
  </si>
  <si>
    <t>Max DM yield</t>
  </si>
  <si>
    <t>P8000</t>
  </si>
  <si>
    <t>P8400</t>
  </si>
  <si>
    <t>PR39T45*</t>
  </si>
  <si>
    <t>P8100</t>
  </si>
  <si>
    <t>PR39T13</t>
  </si>
  <si>
    <t>PR39A98</t>
  </si>
  <si>
    <t>PR39W45*</t>
  </si>
  <si>
    <t>PR39D23</t>
  </si>
  <si>
    <t>PR39F58</t>
  </si>
  <si>
    <t>PR39T83</t>
  </si>
  <si>
    <t>PR38N86</t>
  </si>
  <si>
    <t>PR38A79</t>
  </si>
  <si>
    <t>PR38Y34</t>
  </si>
  <si>
    <t>PR38F70</t>
  </si>
  <si>
    <t>PR38H20</t>
  </si>
  <si>
    <t>P9000</t>
  </si>
  <si>
    <t>P9100*</t>
  </si>
  <si>
    <t xml:space="preserve">średnie </t>
  </si>
  <si>
    <t>* ODMIANA NIE DOSTĘPNA W 2012 ROKU</t>
  </si>
  <si>
    <t>* ODMIANY NIE DOSTĘPNE W 2012 ROKU</t>
  </si>
  <si>
    <t>2011 - Kukurydza na kiszonkę - plony suchej masy i zaw. suchej masy - POLSKA ŚRODKOWA</t>
  </si>
  <si>
    <t xml:space="preserve">Średnia zawartość s.m. w % </t>
  </si>
  <si>
    <t>Średni plon suchej masy w t/ha</t>
  </si>
  <si>
    <t>%</t>
  </si>
  <si>
    <t>WYNIKI DOŚWIADCZEŃ PRODUKCYJNYCH - 2011- SILAGE QUALITY RESULTS</t>
  </si>
  <si>
    <t>KUKURYDZA NA KISZONKĘ 2011 - WYNIKI ANALIZ JAKOŚCIOWYCH</t>
  </si>
  <si>
    <t>Średni plon s.m.</t>
  </si>
  <si>
    <t>Mleko z ha*</t>
  </si>
  <si>
    <t>JPM/HA</t>
  </si>
  <si>
    <t>JPŻ/HA</t>
  </si>
  <si>
    <t>% s.m.</t>
  </si>
  <si>
    <t>g/kg s.m.</t>
  </si>
  <si>
    <t xml:space="preserve">g/kg s.m. </t>
  </si>
  <si>
    <t>l/ha</t>
  </si>
  <si>
    <t xml:space="preserve">* - teoretycznie wyliczone możliwości produkcji mleka z 1 ha na podstawie zawartości energii w zielonce z kukurydzy, </t>
  </si>
  <si>
    <t xml:space="preserve">    bez uwzględnienia strat podczas zakiszania i bez pokrycia potrzeb bytowych w żywieniu krów mlecznych</t>
  </si>
</sst>
</file>

<file path=xl/styles.xml><?xml version="1.0" encoding="utf-8"?>
<styleSheet xmlns="http://schemas.openxmlformats.org/spreadsheetml/2006/main">
  <numFmts count="6">
    <numFmt numFmtId="164" formatCode="0.0"/>
    <numFmt numFmtId="165" formatCode="[$-415]General"/>
    <numFmt numFmtId="166" formatCode="[$-415]0"/>
    <numFmt numFmtId="167" formatCode="[$-415]#,##0"/>
    <numFmt numFmtId="168" formatCode="#,##0.00_);\-#,##0.00"/>
    <numFmt numFmtId="169" formatCode="#,##0.0"/>
  </numFmts>
  <fonts count="4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  <family val="2"/>
      <charset val="238"/>
    </font>
    <font>
      <b/>
      <sz val="10"/>
      <name val="Arial CE"/>
    </font>
    <font>
      <b/>
      <vertAlign val="superscript"/>
      <sz val="10"/>
      <name val="Arial CE"/>
    </font>
    <font>
      <b/>
      <sz val="8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0"/>
      <color indexed="10"/>
      <name val="Arial CE"/>
    </font>
    <font>
      <sz val="11"/>
      <name val="Arial"/>
      <family val="2"/>
    </font>
    <font>
      <sz val="10"/>
      <name val="Arial Unicode MS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0"/>
      <color rgb="FF000000"/>
      <name val="Arial1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16"/>
      <name val="Arial Unicode MS"/>
      <family val="2"/>
      <charset val="238"/>
    </font>
    <font>
      <b/>
      <sz val="10"/>
      <name val="Arial Unicode MS"/>
      <family val="2"/>
      <charset val="238"/>
    </font>
    <font>
      <b/>
      <sz val="14"/>
      <name val="Arial Unicode MS"/>
      <family val="2"/>
      <charset val="238"/>
    </font>
    <font>
      <b/>
      <u/>
      <sz val="12"/>
      <name val="Arial Unicode MS"/>
      <family val="2"/>
      <charset val="238"/>
    </font>
    <font>
      <b/>
      <sz val="10"/>
      <name val="Verdana"/>
      <family val="2"/>
      <charset val="238"/>
    </font>
    <font>
      <b/>
      <sz val="10"/>
      <name val="Arial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name val="Arial Unicode MS"/>
      <family val="2"/>
      <charset val="238"/>
    </font>
    <font>
      <b/>
      <sz val="8"/>
      <name val="Arial Unicode MS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165" fontId="17" fillId="0" borderId="0" applyBorder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202">
    <xf numFmtId="0" fontId="0" fillId="0" borderId="0" xfId="0"/>
    <xf numFmtId="0" fontId="0" fillId="0" borderId="0" xfId="0" applyNumberFormat="1"/>
    <xf numFmtId="0" fontId="3" fillId="0" borderId="0" xfId="0" applyFont="1"/>
    <xf numFmtId="3" fontId="0" fillId="0" borderId="0" xfId="0" applyNumberFormat="1"/>
    <xf numFmtId="2" fontId="0" fillId="0" borderId="0" xfId="0" applyNumberFormat="1"/>
    <xf numFmtId="0" fontId="3" fillId="2" borderId="0" xfId="0" applyFont="1" applyFill="1"/>
    <xf numFmtId="0" fontId="0" fillId="2" borderId="0" xfId="0" applyFill="1"/>
    <xf numFmtId="3" fontId="0" fillId="2" borderId="0" xfId="0" applyNumberFormat="1" applyFill="1"/>
    <xf numFmtId="0" fontId="4" fillId="0" borderId="0" xfId="0" applyFont="1"/>
    <xf numFmtId="0" fontId="3" fillId="3" borderId="0" xfId="0" applyFont="1" applyFill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2" borderId="0" xfId="0" applyFont="1" applyFill="1" applyBorder="1"/>
    <xf numFmtId="0" fontId="4" fillId="3" borderId="1" xfId="0" applyNumberFormat="1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0" fillId="2" borderId="3" xfId="0" applyNumberFormat="1" applyFill="1" applyBorder="1"/>
    <xf numFmtId="0" fontId="0" fillId="2" borderId="3" xfId="0" applyFill="1" applyBorder="1"/>
    <xf numFmtId="3" fontId="0" fillId="2" borderId="3" xfId="0" applyNumberFormat="1" applyFill="1" applyBorder="1"/>
    <xf numFmtId="2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/>
    <xf numFmtId="0" fontId="2" fillId="0" borderId="2" xfId="1" applyNumberFormat="1" applyFill="1" applyBorder="1" applyAlignment="1">
      <alignment horizontal="center"/>
    </xf>
    <xf numFmtId="0" fontId="9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 wrapText="1"/>
    </xf>
    <xf numFmtId="3" fontId="11" fillId="0" borderId="2" xfId="0" applyNumberFormat="1" applyFont="1" applyBorder="1" applyAlignment="1">
      <alignment horizontal="center"/>
    </xf>
    <xf numFmtId="3" fontId="12" fillId="0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13" fillId="0" borderId="2" xfId="0" applyFont="1" applyBorder="1"/>
    <xf numFmtId="2" fontId="13" fillId="3" borderId="2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9" fillId="0" borderId="2" xfId="0" applyFont="1" applyFill="1" applyBorder="1" applyAlignment="1">
      <alignment horizontal="left" vertical="top" wrapText="1"/>
    </xf>
    <xf numFmtId="1" fontId="12" fillId="0" borderId="2" xfId="0" applyNumberFormat="1" applyFont="1" applyFill="1" applyBorder="1" applyAlignment="1" applyProtection="1">
      <alignment horizontal="center"/>
      <protection locked="0"/>
    </xf>
    <xf numFmtId="0" fontId="14" fillId="4" borderId="2" xfId="2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0" xfId="0" applyFill="1"/>
    <xf numFmtId="0" fontId="0" fillId="0" borderId="2" xfId="0" applyNumberFormat="1" applyFill="1" applyBorder="1"/>
    <xf numFmtId="1" fontId="12" fillId="0" borderId="1" xfId="0" applyNumberFormat="1" applyFont="1" applyFill="1" applyBorder="1" applyAlignment="1" applyProtection="1">
      <alignment horizontal="center"/>
      <protection locked="0"/>
    </xf>
    <xf numFmtId="49" fontId="9" fillId="0" borderId="2" xfId="0" applyNumberFormat="1" applyFont="1" applyFill="1" applyBorder="1" applyAlignment="1">
      <alignment horizontal="left"/>
    </xf>
    <xf numFmtId="0" fontId="9" fillId="0" borderId="2" xfId="0" quotePrefix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10" fillId="0" borderId="2" xfId="0" applyNumberFormat="1" applyFont="1" applyFill="1" applyBorder="1" applyAlignment="1">
      <alignment horizontal="left"/>
    </xf>
    <xf numFmtId="0" fontId="10" fillId="0" borderId="2" xfId="0" quotePrefix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9" fillId="0" borderId="2" xfId="0" applyNumberFormat="1" applyFont="1" applyFill="1" applyBorder="1"/>
    <xf numFmtId="49" fontId="10" fillId="0" borderId="2" xfId="0" applyNumberFormat="1" applyFont="1" applyFill="1" applyBorder="1"/>
    <xf numFmtId="1" fontId="15" fillId="0" borderId="5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3" fontId="12" fillId="0" borderId="7" xfId="0" applyNumberFormat="1" applyFont="1" applyFill="1" applyBorder="1" applyAlignment="1">
      <alignment horizontal="center"/>
    </xf>
    <xf numFmtId="164" fontId="12" fillId="0" borderId="8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1" fontId="16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1" fontId="12" fillId="5" borderId="2" xfId="0" applyNumberFormat="1" applyFont="1" applyFill="1" applyBorder="1" applyAlignment="1" applyProtection="1">
      <alignment horizontal="center"/>
      <protection locked="0"/>
    </xf>
    <xf numFmtId="164" fontId="12" fillId="5" borderId="2" xfId="0" applyNumberFormat="1" applyFont="1" applyFill="1" applyBorder="1" applyAlignment="1">
      <alignment horizontal="center"/>
    </xf>
    <xf numFmtId="3" fontId="12" fillId="5" borderId="2" xfId="0" applyNumberFormat="1" applyFont="1" applyFill="1" applyBorder="1" applyAlignment="1">
      <alignment horizontal="center"/>
    </xf>
    <xf numFmtId="166" fontId="0" fillId="0" borderId="9" xfId="3" applyNumberFormat="1" applyFont="1" applyFill="1" applyBorder="1" applyAlignment="1" applyProtection="1">
      <alignment horizontal="center"/>
      <protection locked="0"/>
    </xf>
    <xf numFmtId="164" fontId="0" fillId="0" borderId="9" xfId="3" applyNumberFormat="1" applyFont="1" applyFill="1" applyBorder="1" applyAlignment="1">
      <alignment horizontal="center"/>
    </xf>
    <xf numFmtId="167" fontId="0" fillId="0" borderId="9" xfId="3" applyNumberFormat="1" applyFont="1" applyFill="1" applyBorder="1" applyAlignment="1">
      <alignment horizontal="center"/>
    </xf>
    <xf numFmtId="168" fontId="13" fillId="5" borderId="2" xfId="4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 applyProtection="1">
      <alignment horizontal="center"/>
      <protection locked="0"/>
    </xf>
    <xf numFmtId="164" fontId="15" fillId="0" borderId="10" xfId="0" applyNumberFormat="1" applyFont="1" applyFill="1" applyBorder="1" applyAlignment="1">
      <alignment horizontal="center"/>
    </xf>
    <xf numFmtId="3" fontId="15" fillId="0" borderId="10" xfId="0" applyNumberFormat="1" applyFont="1" applyFill="1" applyBorder="1" applyAlignment="1">
      <alignment horizontal="center"/>
    </xf>
    <xf numFmtId="164" fontId="15" fillId="0" borderId="11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 applyProtection="1">
      <alignment horizontal="center"/>
      <protection locked="0"/>
    </xf>
    <xf numFmtId="1" fontId="15" fillId="0" borderId="13" xfId="0" applyNumberFormat="1" applyFont="1" applyFill="1" applyBorder="1" applyAlignment="1" applyProtection="1">
      <alignment horizontal="center"/>
      <protection locked="0"/>
    </xf>
    <xf numFmtId="1" fontId="12" fillId="0" borderId="3" xfId="0" applyNumberFormat="1" applyFont="1" applyFill="1" applyBorder="1" applyAlignment="1" applyProtection="1">
      <alignment horizontal="center"/>
      <protection locked="0"/>
    </xf>
    <xf numFmtId="2" fontId="12" fillId="0" borderId="2" xfId="0" applyNumberFormat="1" applyFont="1" applyFill="1" applyBorder="1" applyAlignment="1">
      <alignment horizontal="center"/>
    </xf>
    <xf numFmtId="1" fontId="12" fillId="0" borderId="2" xfId="0" applyNumberFormat="1" applyFont="1" applyBorder="1" applyAlignment="1" applyProtection="1">
      <alignment horizontal="center"/>
      <protection locked="0"/>
    </xf>
    <xf numFmtId="164" fontId="12" fillId="0" borderId="2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" fontId="12" fillId="0" borderId="3" xfId="0" applyNumberFormat="1" applyFont="1" applyBorder="1" applyAlignment="1" applyProtection="1">
      <alignment horizontal="center"/>
      <protection locked="0"/>
    </xf>
    <xf numFmtId="164" fontId="12" fillId="5" borderId="4" xfId="0" applyNumberFormat="1" applyFont="1" applyFill="1" applyBorder="1" applyAlignment="1">
      <alignment horizontal="center"/>
    </xf>
    <xf numFmtId="0" fontId="12" fillId="5" borderId="0" xfId="0" applyFont="1" applyFill="1" applyAlignment="1">
      <alignment vertical="center"/>
    </xf>
    <xf numFmtId="1" fontId="12" fillId="5" borderId="1" xfId="0" applyNumberFormat="1" applyFont="1" applyFill="1" applyBorder="1" applyAlignment="1" applyProtection="1">
      <alignment horizontal="center"/>
      <protection locked="0"/>
    </xf>
    <xf numFmtId="164" fontId="12" fillId="0" borderId="2" xfId="0" applyNumberFormat="1" applyFont="1" applyFill="1" applyBorder="1" applyAlignment="1" applyProtection="1">
      <alignment horizontal="center"/>
      <protection locked="0"/>
    </xf>
    <xf numFmtId="3" fontId="12" fillId="0" borderId="2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164" fontId="12" fillId="2" borderId="2" xfId="0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20" fillId="0" borderId="0" xfId="5" applyFont="1"/>
    <xf numFmtId="0" fontId="21" fillId="0" borderId="0" xfId="5" applyFont="1" applyAlignment="1">
      <alignment horizontal="center"/>
    </xf>
    <xf numFmtId="0" fontId="21" fillId="0" borderId="0" xfId="5" applyFont="1"/>
    <xf numFmtId="3" fontId="21" fillId="0" borderId="0" xfId="5" applyNumberFormat="1" applyFont="1"/>
    <xf numFmtId="0" fontId="19" fillId="0" borderId="0" xfId="5"/>
    <xf numFmtId="0" fontId="22" fillId="0" borderId="0" xfId="5" applyFont="1" applyAlignment="1">
      <alignment horizontal="left"/>
    </xf>
    <xf numFmtId="3" fontId="21" fillId="2" borderId="0" xfId="5" applyNumberFormat="1" applyFont="1" applyFill="1"/>
    <xf numFmtId="0" fontId="23" fillId="0" borderId="0" xfId="5" applyNumberFormat="1" applyFont="1"/>
    <xf numFmtId="0" fontId="19" fillId="0" borderId="0" xfId="5" applyFont="1" applyBorder="1"/>
    <xf numFmtId="0" fontId="19" fillId="0" borderId="0" xfId="5" applyFont="1" applyAlignment="1">
      <alignment horizontal="center"/>
    </xf>
    <xf numFmtId="0" fontId="19" fillId="0" borderId="0" xfId="5" applyFont="1"/>
    <xf numFmtId="3" fontId="19" fillId="0" borderId="0" xfId="5" applyNumberFormat="1" applyFont="1"/>
    <xf numFmtId="0" fontId="24" fillId="3" borderId="14" xfId="5" applyFont="1" applyFill="1" applyBorder="1" applyAlignment="1">
      <alignment horizontal="center"/>
    </xf>
    <xf numFmtId="0" fontId="24" fillId="3" borderId="7" xfId="5" applyFont="1" applyFill="1" applyBorder="1" applyAlignment="1">
      <alignment horizontal="center"/>
    </xf>
    <xf numFmtId="0" fontId="24" fillId="3" borderId="5" xfId="5" applyFont="1" applyFill="1" applyBorder="1" applyAlignment="1">
      <alignment horizontal="center" shrinkToFit="1"/>
    </xf>
    <xf numFmtId="2" fontId="24" fillId="3" borderId="7" xfId="5" applyNumberFormat="1" applyFont="1" applyFill="1" applyBorder="1" applyAlignment="1">
      <alignment horizontal="center"/>
    </xf>
    <xf numFmtId="0" fontId="24" fillId="3" borderId="15" xfId="5" applyFont="1" applyFill="1" applyBorder="1" applyAlignment="1">
      <alignment horizontal="center"/>
    </xf>
    <xf numFmtId="0" fontId="24" fillId="3" borderId="16" xfId="5" applyFont="1" applyFill="1" applyBorder="1" applyAlignment="1">
      <alignment horizontal="center"/>
    </xf>
    <xf numFmtId="0" fontId="24" fillId="3" borderId="17" xfId="5" applyFont="1" applyFill="1" applyBorder="1" applyAlignment="1">
      <alignment horizontal="center"/>
    </xf>
    <xf numFmtId="0" fontId="25" fillId="3" borderId="1" xfId="5" applyFont="1" applyFill="1" applyBorder="1" applyAlignment="1">
      <alignment horizontal="center"/>
    </xf>
    <xf numFmtId="0" fontId="24" fillId="3" borderId="18" xfId="5" applyFont="1" applyFill="1" applyBorder="1" applyAlignment="1">
      <alignment horizontal="center"/>
    </xf>
    <xf numFmtId="0" fontId="26" fillId="0" borderId="14" xfId="0" applyFont="1" applyFill="1" applyBorder="1" applyAlignment="1">
      <alignment horizontal="left" vertical="top" wrapText="1"/>
    </xf>
    <xf numFmtId="0" fontId="27" fillId="5" borderId="19" xfId="5" applyFont="1" applyFill="1" applyBorder="1" applyAlignment="1">
      <alignment horizontal="center"/>
    </xf>
    <xf numFmtId="3" fontId="27" fillId="0" borderId="19" xfId="5" applyNumberFormat="1" applyFont="1" applyFill="1" applyBorder="1" applyAlignment="1">
      <alignment horizontal="center"/>
    </xf>
    <xf numFmtId="169" fontId="27" fillId="0" borderId="19" xfId="5" applyNumberFormat="1" applyFont="1" applyFill="1" applyBorder="1" applyAlignment="1">
      <alignment horizontal="center"/>
    </xf>
    <xf numFmtId="169" fontId="27" fillId="0" borderId="20" xfId="5" applyNumberFormat="1" applyFont="1" applyFill="1" applyBorder="1" applyAlignment="1">
      <alignment horizontal="center"/>
    </xf>
    <xf numFmtId="0" fontId="26" fillId="0" borderId="21" xfId="0" applyFont="1" applyFill="1" applyBorder="1" applyAlignment="1">
      <alignment horizontal="left" vertical="top" wrapText="1"/>
    </xf>
    <xf numFmtId="3" fontId="27" fillId="5" borderId="2" xfId="5" applyNumberFormat="1" applyFont="1" applyFill="1" applyBorder="1" applyAlignment="1">
      <alignment horizontal="center"/>
    </xf>
    <xf numFmtId="3" fontId="27" fillId="0" borderId="2" xfId="5" applyNumberFormat="1" applyFont="1" applyFill="1" applyBorder="1" applyAlignment="1">
      <alignment horizontal="center"/>
    </xf>
    <xf numFmtId="169" fontId="27" fillId="0" borderId="2" xfId="5" applyNumberFormat="1" applyFont="1" applyFill="1" applyBorder="1" applyAlignment="1">
      <alignment horizontal="center"/>
    </xf>
    <xf numFmtId="169" fontId="27" fillId="0" borderId="22" xfId="5" applyNumberFormat="1" applyFont="1" applyFill="1" applyBorder="1" applyAlignment="1">
      <alignment horizontal="center"/>
    </xf>
    <xf numFmtId="0" fontId="26" fillId="0" borderId="21" xfId="0" applyFont="1" applyFill="1" applyBorder="1" applyAlignment="1">
      <alignment horizontal="left" vertical="top"/>
    </xf>
    <xf numFmtId="0" fontId="26" fillId="4" borderId="21" xfId="0" applyFont="1" applyFill="1" applyBorder="1" applyAlignment="1">
      <alignment horizontal="left" vertical="top" wrapText="1"/>
    </xf>
    <xf numFmtId="0" fontId="27" fillId="4" borderId="2" xfId="5" applyFont="1" applyFill="1" applyBorder="1" applyAlignment="1">
      <alignment horizontal="center"/>
    </xf>
    <xf numFmtId="3" fontId="27" fillId="4" borderId="2" xfId="5" applyNumberFormat="1" applyFont="1" applyFill="1" applyBorder="1" applyAlignment="1">
      <alignment horizontal="center"/>
    </xf>
    <xf numFmtId="169" fontId="27" fillId="4" borderId="2" xfId="5" applyNumberFormat="1" applyFont="1" applyFill="1" applyBorder="1" applyAlignment="1">
      <alignment horizontal="center"/>
    </xf>
    <xf numFmtId="169" fontId="27" fillId="4" borderId="22" xfId="5" applyNumberFormat="1" applyFont="1" applyFill="1" applyBorder="1" applyAlignment="1">
      <alignment horizontal="center"/>
    </xf>
    <xf numFmtId="0" fontId="26" fillId="4" borderId="21" xfId="0" applyFont="1" applyFill="1" applyBorder="1" applyAlignment="1">
      <alignment horizontal="left" vertical="top"/>
    </xf>
    <xf numFmtId="0" fontId="27" fillId="5" borderId="2" xfId="5" applyFont="1" applyFill="1" applyBorder="1" applyAlignment="1">
      <alignment horizontal="center"/>
    </xf>
    <xf numFmtId="0" fontId="27" fillId="0" borderId="2" xfId="5" applyFont="1" applyBorder="1" applyAlignment="1">
      <alignment horizontal="center"/>
    </xf>
    <xf numFmtId="0" fontId="26" fillId="4" borderId="23" xfId="0" applyFont="1" applyFill="1" applyBorder="1" applyAlignment="1">
      <alignment horizontal="left" vertical="top"/>
    </xf>
    <xf numFmtId="0" fontId="27" fillId="4" borderId="24" xfId="5" applyFont="1" applyFill="1" applyBorder="1" applyAlignment="1">
      <alignment horizontal="center"/>
    </xf>
    <xf numFmtId="3" fontId="27" fillId="4" borderId="24" xfId="5" applyNumberFormat="1" applyFont="1" applyFill="1" applyBorder="1" applyAlignment="1">
      <alignment horizontal="center"/>
    </xf>
    <xf numFmtId="169" fontId="27" fillId="4" borderId="24" xfId="5" applyNumberFormat="1" applyFont="1" applyFill="1" applyBorder="1" applyAlignment="1">
      <alignment horizontal="center"/>
    </xf>
    <xf numFmtId="169" fontId="27" fillId="4" borderId="25" xfId="5" applyNumberFormat="1" applyFont="1" applyFill="1" applyBorder="1" applyAlignment="1">
      <alignment horizontal="center"/>
    </xf>
    <xf numFmtId="0" fontId="19" fillId="0" borderId="0" xfId="5" applyAlignment="1">
      <alignment horizontal="center"/>
    </xf>
    <xf numFmtId="0" fontId="27" fillId="0" borderId="0" xfId="5" applyFont="1" applyAlignment="1">
      <alignment horizontal="center"/>
    </xf>
    <xf numFmtId="4" fontId="26" fillId="0" borderId="0" xfId="5" applyNumberFormat="1" applyFont="1" applyAlignment="1">
      <alignment horizontal="center"/>
    </xf>
    <xf numFmtId="0" fontId="28" fillId="0" borderId="0" xfId="5" applyFont="1"/>
    <xf numFmtId="0" fontId="29" fillId="0" borderId="0" xfId="5" applyFont="1"/>
    <xf numFmtId="0" fontId="30" fillId="0" borderId="0" xfId="5" applyFont="1"/>
    <xf numFmtId="0" fontId="16" fillId="0" borderId="0" xfId="5" applyFont="1" applyFill="1" applyBorder="1" applyAlignment="1" applyProtection="1">
      <alignment horizontal="left" vertical="center"/>
    </xf>
    <xf numFmtId="0" fontId="29" fillId="0" borderId="0" xfId="5" applyFont="1" applyFill="1"/>
    <xf numFmtId="0" fontId="31" fillId="0" borderId="0" xfId="5" quotePrefix="1" applyFont="1" applyFill="1" applyAlignment="1">
      <alignment horizontal="right"/>
    </xf>
    <xf numFmtId="0" fontId="31" fillId="0" borderId="0" xfId="5" applyFont="1" applyFill="1"/>
    <xf numFmtId="0" fontId="32" fillId="0" borderId="0" xfId="5" applyFont="1" applyFill="1" applyBorder="1" applyProtection="1">
      <protection locked="0"/>
    </xf>
    <xf numFmtId="0" fontId="33" fillId="0" borderId="2" xfId="5" applyFont="1" applyFill="1" applyBorder="1" applyAlignment="1">
      <alignment horizontal="center" wrapText="1"/>
    </xf>
    <xf numFmtId="0" fontId="29" fillId="0" borderId="0" xfId="5" applyFont="1" applyAlignment="1">
      <alignment wrapText="1"/>
    </xf>
    <xf numFmtId="169" fontId="34" fillId="0" borderId="2" xfId="5" applyNumberFormat="1" applyFont="1" applyFill="1" applyBorder="1" applyAlignment="1">
      <alignment horizontal="center"/>
    </xf>
    <xf numFmtId="4" fontId="35" fillId="0" borderId="2" xfId="5" applyNumberFormat="1" applyFont="1" applyFill="1" applyBorder="1" applyAlignment="1">
      <alignment horizontal="center"/>
    </xf>
    <xf numFmtId="2" fontId="36" fillId="0" borderId="2" xfId="5" applyNumberFormat="1" applyFont="1" applyFill="1" applyBorder="1" applyAlignment="1">
      <alignment horizontal="center"/>
    </xf>
    <xf numFmtId="0" fontId="33" fillId="0" borderId="0" xfId="5" applyFont="1" applyFill="1" applyBorder="1"/>
    <xf numFmtId="2" fontId="29" fillId="0" borderId="0" xfId="5" applyNumberFormat="1" applyFont="1" applyFill="1" applyBorder="1" applyAlignment="1" applyProtection="1">
      <alignment horizontal="right"/>
    </xf>
    <xf numFmtId="2" fontId="33" fillId="0" borderId="0" xfId="5" applyNumberFormat="1" applyFont="1" applyFill="1" applyBorder="1" applyAlignment="1" applyProtection="1">
      <alignment horizontal="center"/>
    </xf>
    <xf numFmtId="0" fontId="29" fillId="0" borderId="0" xfId="5" applyFont="1" applyFill="1" applyBorder="1"/>
    <xf numFmtId="0" fontId="37" fillId="0" borderId="0" xfId="5" applyFont="1"/>
    <xf numFmtId="169" fontId="34" fillId="0" borderId="1" xfId="5" applyNumberFormat="1" applyFont="1" applyFill="1" applyBorder="1" applyAlignment="1">
      <alignment horizontal="center"/>
    </xf>
    <xf numFmtId="4" fontId="35" fillId="0" borderId="1" xfId="5" applyNumberFormat="1" applyFont="1" applyFill="1" applyBorder="1" applyAlignment="1">
      <alignment horizontal="center"/>
    </xf>
    <xf numFmtId="169" fontId="34" fillId="0" borderId="2" xfId="5" applyNumberFormat="1" applyFont="1" applyBorder="1" applyAlignment="1">
      <alignment horizontal="center"/>
    </xf>
    <xf numFmtId="4" fontId="35" fillId="0" borderId="2" xfId="5" applyNumberFormat="1" applyFont="1" applyBorder="1" applyAlignment="1">
      <alignment horizontal="center"/>
    </xf>
    <xf numFmtId="0" fontId="26" fillId="0" borderId="26" xfId="0" applyFont="1" applyFill="1" applyBorder="1" applyAlignment="1">
      <alignment horizontal="left" vertical="top"/>
    </xf>
    <xf numFmtId="0" fontId="26" fillId="4" borderId="26" xfId="0" applyFont="1" applyFill="1" applyBorder="1" applyAlignment="1">
      <alignment horizontal="left" vertical="top" wrapText="1"/>
    </xf>
    <xf numFmtId="0" fontId="26" fillId="4" borderId="27" xfId="0" applyFont="1" applyFill="1" applyBorder="1" applyAlignment="1">
      <alignment horizontal="left" vertical="top"/>
    </xf>
    <xf numFmtId="0" fontId="22" fillId="0" borderId="0" xfId="6" applyFont="1"/>
    <xf numFmtId="0" fontId="13" fillId="0" borderId="0" xfId="6" applyFont="1"/>
    <xf numFmtId="0" fontId="38" fillId="2" borderId="0" xfId="6" applyFont="1" applyFill="1"/>
    <xf numFmtId="3" fontId="13" fillId="2" borderId="0" xfId="6" applyNumberFormat="1" applyFont="1" applyFill="1"/>
    <xf numFmtId="0" fontId="19" fillId="0" borderId="0" xfId="6" applyFont="1"/>
    <xf numFmtId="0" fontId="19" fillId="0" borderId="0" xfId="6"/>
    <xf numFmtId="0" fontId="13" fillId="0" borderId="0" xfId="6" applyFont="1" applyAlignment="1">
      <alignment horizontal="right"/>
    </xf>
    <xf numFmtId="3" fontId="13" fillId="0" borderId="0" xfId="6" applyNumberFormat="1" applyFont="1"/>
    <xf numFmtId="0" fontId="23" fillId="0" borderId="0" xfId="6" applyNumberFormat="1" applyFont="1"/>
    <xf numFmtId="0" fontId="21" fillId="2" borderId="0" xfId="6" applyFont="1" applyFill="1" applyBorder="1"/>
    <xf numFmtId="0" fontId="13" fillId="0" borderId="0" xfId="6" applyNumberFormat="1" applyFont="1"/>
    <xf numFmtId="0" fontId="21" fillId="4" borderId="28" xfId="6" applyFont="1" applyFill="1" applyBorder="1"/>
    <xf numFmtId="0" fontId="21" fillId="4" borderId="5" xfId="6" applyFont="1" applyFill="1" applyBorder="1" applyAlignment="1">
      <alignment horizontal="center" vertical="center" wrapText="1"/>
    </xf>
    <xf numFmtId="0" fontId="39" fillId="4" borderId="19" xfId="6" applyFont="1" applyFill="1" applyBorder="1" applyAlignment="1">
      <alignment horizontal="center"/>
    </xf>
    <xf numFmtId="3" fontId="21" fillId="4" borderId="19" xfId="6" applyNumberFormat="1" applyFont="1" applyFill="1" applyBorder="1" applyAlignment="1">
      <alignment horizontal="center"/>
    </xf>
    <xf numFmtId="0" fontId="21" fillId="4" borderId="19" xfId="6" applyFont="1" applyFill="1" applyBorder="1" applyAlignment="1">
      <alignment horizontal="center"/>
    </xf>
    <xf numFmtId="0" fontId="21" fillId="4" borderId="20" xfId="6" applyFont="1" applyFill="1" applyBorder="1" applyAlignment="1">
      <alignment horizontal="center"/>
    </xf>
    <xf numFmtId="0" fontId="21" fillId="4" borderId="29" xfId="6" applyFont="1" applyFill="1" applyBorder="1" applyAlignment="1">
      <alignment horizontal="center"/>
    </xf>
    <xf numFmtId="0" fontId="21" fillId="4" borderId="17" xfId="6" applyFont="1" applyFill="1" applyBorder="1" applyAlignment="1">
      <alignment horizontal="center"/>
    </xf>
    <xf numFmtId="0" fontId="21" fillId="4" borderId="1" xfId="6" applyFont="1" applyFill="1" applyBorder="1" applyAlignment="1">
      <alignment horizontal="center"/>
    </xf>
    <xf numFmtId="3" fontId="21" fillId="4" borderId="1" xfId="6" applyNumberFormat="1" applyFont="1" applyFill="1" applyBorder="1" applyAlignment="1">
      <alignment horizontal="center"/>
    </xf>
    <xf numFmtId="0" fontId="21" fillId="4" borderId="30" xfId="6" applyFont="1" applyFill="1" applyBorder="1" applyAlignment="1">
      <alignment horizontal="center"/>
    </xf>
    <xf numFmtId="0" fontId="40" fillId="0" borderId="0" xfId="6" applyFont="1"/>
    <xf numFmtId="3" fontId="22" fillId="0" borderId="20" xfId="6" applyNumberFormat="1" applyFont="1" applyFill="1" applyBorder="1" applyAlignment="1">
      <alignment horizontal="center"/>
    </xf>
    <xf numFmtId="3" fontId="22" fillId="0" borderId="22" xfId="6" applyNumberFormat="1" applyFont="1" applyFill="1" applyBorder="1" applyAlignment="1">
      <alignment horizontal="center"/>
    </xf>
    <xf numFmtId="3" fontId="22" fillId="4" borderId="22" xfId="6" applyNumberFormat="1" applyFont="1" applyFill="1" applyBorder="1" applyAlignment="1">
      <alignment horizontal="center"/>
    </xf>
    <xf numFmtId="3" fontId="22" fillId="4" borderId="25" xfId="6" applyNumberFormat="1" applyFont="1" applyFill="1" applyBorder="1" applyAlignment="1">
      <alignment horizontal="center"/>
    </xf>
    <xf numFmtId="0" fontId="13" fillId="0" borderId="0" xfId="0" applyNumberFormat="1" applyFont="1"/>
  </cellXfs>
  <cellStyles count="9">
    <cellStyle name="Excel Built-in Normal" xfId="3"/>
    <cellStyle name="Normal" xfId="0" builtinId="0"/>
    <cellStyle name="Normal 2" xfId="4"/>
    <cellStyle name="Normal 3" xfId="2"/>
    <cellStyle name="Normal_2007-Kiszonka-PL-PLONY-LUB-WLKP-KUJ-POM-LDZ-średnie-wykres" xfId="5"/>
    <cellStyle name="Normal_2007-Kiszonka-POLSKA PÓŁNOCNA-Analizy Jakościowe- średnie" xfId="6"/>
    <cellStyle name="Normalny 2" xfId="7"/>
    <cellStyle name="Normalny_Arkusz1" xfId="8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'Grafik-PL-ŚRODK'!$A$36</c:f>
          <c:strCache>
            <c:ptCount val="1"/>
            <c:pt idx="0">
              <c:v>2011 - Kukurydza na kiszonkę - plony suchej masy i zaw. suchej masy - POLSKA ŚRODKOWA</c:v>
            </c:pt>
          </c:strCache>
        </c:strRef>
      </c:tx>
      <c:layout>
        <c:manualLayout>
          <c:xMode val="edge"/>
          <c:yMode val="edge"/>
          <c:x val="0.13677141814672344"/>
          <c:y val="1.111111111111112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5.0246577922154353E-2"/>
          <c:y val="0.16358044133372221"/>
          <c:w val="0.90022470803009613"/>
          <c:h val="0.65185303069486855"/>
        </c:manualLayout>
      </c:layout>
      <c:barChart>
        <c:barDir val="col"/>
        <c:grouping val="clustered"/>
        <c:ser>
          <c:idx val="1"/>
          <c:order val="0"/>
          <c:tx>
            <c:strRef>
              <c:f>'Grafik-PL-ŚRODK'!$E$39</c:f>
              <c:strCache>
                <c:ptCount val="1"/>
                <c:pt idx="0">
                  <c:v>Średni plon suchej masy w t/ha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9"/>
              <c:layout>
                <c:manualLayout>
                  <c:x val="0"/>
                  <c:y val="4.5238095238095272E-2"/>
                </c:manualLayout>
              </c:layout>
              <c:dLblPos val="outEnd"/>
              <c:showVal val="1"/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'Grafik-PL-ŚRODK'!$A$40:$A$56</c:f>
              <c:strCache>
                <c:ptCount val="17"/>
                <c:pt idx="0">
                  <c:v>P8000</c:v>
                </c:pt>
                <c:pt idx="1">
                  <c:v>P8400</c:v>
                </c:pt>
                <c:pt idx="2">
                  <c:v>PR39T45*</c:v>
                </c:pt>
                <c:pt idx="3">
                  <c:v>P8100</c:v>
                </c:pt>
                <c:pt idx="4">
                  <c:v>PR39T13</c:v>
                </c:pt>
                <c:pt idx="5">
                  <c:v>PR39A98</c:v>
                </c:pt>
                <c:pt idx="6">
                  <c:v>PR39W45*</c:v>
                </c:pt>
                <c:pt idx="7">
                  <c:v>PR39D23</c:v>
                </c:pt>
                <c:pt idx="8">
                  <c:v>PR39F58</c:v>
                </c:pt>
                <c:pt idx="9">
                  <c:v>PR39T83</c:v>
                </c:pt>
                <c:pt idx="10">
                  <c:v>PR38N86</c:v>
                </c:pt>
                <c:pt idx="11">
                  <c:v>PR38A79</c:v>
                </c:pt>
                <c:pt idx="12">
                  <c:v>PR38Y34</c:v>
                </c:pt>
                <c:pt idx="13">
                  <c:v>PR38F70</c:v>
                </c:pt>
                <c:pt idx="14">
                  <c:v>PR38H20</c:v>
                </c:pt>
                <c:pt idx="15">
                  <c:v>P9000</c:v>
                </c:pt>
                <c:pt idx="16">
                  <c:v>P9100*</c:v>
                </c:pt>
              </c:strCache>
            </c:strRef>
          </c:cat>
          <c:val>
            <c:numRef>
              <c:f>'Grafik-PL-ŚRODK'!$E$40:$E$56</c:f>
              <c:numCache>
                <c:formatCode>#,##0.00</c:formatCode>
                <c:ptCount val="17"/>
                <c:pt idx="0">
                  <c:v>17.51436827318043</c:v>
                </c:pt>
                <c:pt idx="1">
                  <c:v>15.497168286221388</c:v>
                </c:pt>
                <c:pt idx="2">
                  <c:v>16.974747758431437</c:v>
                </c:pt>
                <c:pt idx="3">
                  <c:v>19.01539252254619</c:v>
                </c:pt>
                <c:pt idx="4">
                  <c:v>16.420719546229254</c:v>
                </c:pt>
                <c:pt idx="5">
                  <c:v>17.245799587318718</c:v>
                </c:pt>
                <c:pt idx="6">
                  <c:v>16.839981673826966</c:v>
                </c:pt>
                <c:pt idx="7">
                  <c:v>17.373918885221855</c:v>
                </c:pt>
                <c:pt idx="8">
                  <c:v>17.58606394187624</c:v>
                </c:pt>
                <c:pt idx="9">
                  <c:v>18.575657518899373</c:v>
                </c:pt>
                <c:pt idx="10">
                  <c:v>20.354001555405262</c:v>
                </c:pt>
                <c:pt idx="11">
                  <c:v>18.920324202266258</c:v>
                </c:pt>
                <c:pt idx="12">
                  <c:v>18.375661292523212</c:v>
                </c:pt>
                <c:pt idx="13">
                  <c:v>18.380634833158521</c:v>
                </c:pt>
                <c:pt idx="14">
                  <c:v>18.741462129503603</c:v>
                </c:pt>
                <c:pt idx="15">
                  <c:v>21.466836792807303</c:v>
                </c:pt>
                <c:pt idx="16">
                  <c:v>17.843653586251889</c:v>
                </c:pt>
              </c:numCache>
            </c:numRef>
          </c:val>
        </c:ser>
        <c:gapWidth val="80"/>
        <c:axId val="76835072"/>
        <c:axId val="77778944"/>
      </c:barChart>
      <c:lineChart>
        <c:grouping val="standard"/>
        <c:ser>
          <c:idx val="0"/>
          <c:order val="1"/>
          <c:tx>
            <c:strRef>
              <c:f>'Grafik-PL-ŚRODK'!$F$39</c:f>
              <c:strCache>
                <c:ptCount val="1"/>
                <c:pt idx="0">
                  <c:v>Średnia zawartość s.m. w %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9900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3.2481315396113944E-2"/>
                  <c:y val="-6.481481481481528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125204092740641E-2"/>
                  <c:y val="-3.384861328481604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7968807235970082E-2"/>
                  <c:y val="3.661231244200568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9863940774219409E-2"/>
                  <c:y val="-3.135789276340460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9890674504075811E-2"/>
                  <c:y val="3.541995258661630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8048916020974181E-2"/>
                  <c:y val="3.715479084663356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8449311231595782E-2"/>
                  <c:y val="3.7505443194918053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3.0986547085201814E-2"/>
                  <c:y val="4.2261904761904757E-2"/>
                </c:manualLayout>
              </c:layout>
              <c:dLblPos val="r"/>
              <c:showVal val="1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t"/>
            <c:showVal val="1"/>
          </c:dLbls>
          <c:cat>
            <c:strRef>
              <c:f>'Grafik-PL-ŚRODK'!$A$40:$A$54</c:f>
              <c:strCache>
                <c:ptCount val="15"/>
                <c:pt idx="0">
                  <c:v>P8000</c:v>
                </c:pt>
                <c:pt idx="1">
                  <c:v>P8400</c:v>
                </c:pt>
                <c:pt idx="2">
                  <c:v>PR39T45*</c:v>
                </c:pt>
                <c:pt idx="3">
                  <c:v>P8100</c:v>
                </c:pt>
                <c:pt idx="4">
                  <c:v>PR39T13</c:v>
                </c:pt>
                <c:pt idx="5">
                  <c:v>PR39A98</c:v>
                </c:pt>
                <c:pt idx="6">
                  <c:v>PR39W45*</c:v>
                </c:pt>
                <c:pt idx="7">
                  <c:v>PR39D23</c:v>
                </c:pt>
                <c:pt idx="8">
                  <c:v>PR39F58</c:v>
                </c:pt>
                <c:pt idx="9">
                  <c:v>PR39T83</c:v>
                </c:pt>
                <c:pt idx="10">
                  <c:v>PR38N86</c:v>
                </c:pt>
                <c:pt idx="11">
                  <c:v>PR38A79</c:v>
                </c:pt>
                <c:pt idx="12">
                  <c:v>PR38Y34</c:v>
                </c:pt>
                <c:pt idx="13">
                  <c:v>PR38F70</c:v>
                </c:pt>
                <c:pt idx="14">
                  <c:v>PR38H20</c:v>
                </c:pt>
              </c:strCache>
            </c:strRef>
          </c:cat>
          <c:val>
            <c:numRef>
              <c:f>'Grafik-PL-ŚRODK'!$F$40:$F$56</c:f>
              <c:numCache>
                <c:formatCode>#,##0.0</c:formatCode>
                <c:ptCount val="17"/>
                <c:pt idx="0">
                  <c:v>45.142000000000003</c:v>
                </c:pt>
                <c:pt idx="1">
                  <c:v>40.480000000000004</c:v>
                </c:pt>
                <c:pt idx="2">
                  <c:v>47.71</c:v>
                </c:pt>
                <c:pt idx="3">
                  <c:v>39.526666666666664</c:v>
                </c:pt>
                <c:pt idx="4">
                  <c:v>42.99727272727273</c:v>
                </c:pt>
                <c:pt idx="5">
                  <c:v>44.598181818181814</c:v>
                </c:pt>
                <c:pt idx="6">
                  <c:v>44.341250000000002</c:v>
                </c:pt>
                <c:pt idx="7">
                  <c:v>36.747500000000002</c:v>
                </c:pt>
                <c:pt idx="8">
                  <c:v>40.386956521739137</c:v>
                </c:pt>
                <c:pt idx="9">
                  <c:v>42.960000000000015</c:v>
                </c:pt>
                <c:pt idx="10">
                  <c:v>44.314999999999998</c:v>
                </c:pt>
                <c:pt idx="11">
                  <c:v>41.59</c:v>
                </c:pt>
                <c:pt idx="12">
                  <c:v>40.477916666666658</c:v>
                </c:pt>
                <c:pt idx="13">
                  <c:v>40.901363636363641</c:v>
                </c:pt>
                <c:pt idx="14">
                  <c:v>40.588000000000008</c:v>
                </c:pt>
                <c:pt idx="15">
                  <c:v>43.892499999999998</c:v>
                </c:pt>
                <c:pt idx="16">
                  <c:v>44.477499999999999</c:v>
                </c:pt>
              </c:numCache>
            </c:numRef>
          </c:val>
        </c:ser>
        <c:marker val="1"/>
        <c:axId val="77780480"/>
        <c:axId val="77782400"/>
      </c:lineChart>
      <c:catAx>
        <c:axId val="76835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7778944"/>
        <c:crosses val="autoZero"/>
        <c:lblAlgn val="ctr"/>
        <c:lblOffset val="100"/>
        <c:tickLblSkip val="1"/>
        <c:tickMarkSkip val="1"/>
      </c:catAx>
      <c:valAx>
        <c:axId val="77778944"/>
        <c:scaling>
          <c:orientation val="minMax"/>
          <c:max val="22"/>
          <c:min val="1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6835072"/>
        <c:crosses val="autoZero"/>
        <c:crossBetween val="between"/>
      </c:valAx>
      <c:catAx>
        <c:axId val="77780480"/>
        <c:scaling>
          <c:orientation val="minMax"/>
        </c:scaling>
        <c:delete val="1"/>
        <c:axPos val="b"/>
        <c:title>
          <c:tx>
            <c:strRef>
              <c:f>'Grafik-PL-ŚRODK'!$A$37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672669279568761"/>
              <c:y val="7.4074268494216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77782400"/>
        <c:crossesAt val="85"/>
        <c:lblAlgn val="ctr"/>
        <c:lblOffset val="100"/>
      </c:catAx>
      <c:valAx>
        <c:axId val="77782400"/>
        <c:scaling>
          <c:orientation val="minMax"/>
          <c:max val="46"/>
          <c:min val="33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7780480"/>
        <c:crosses val="max"/>
        <c:crossBetween val="between"/>
        <c:majorUnit val="5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174887892376812E-2"/>
          <c:y val="0.11111130553125306"/>
          <c:w val="0.86995562774384538"/>
          <c:h val="4.629629629629652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0</xdr:row>
      <xdr:rowOff>257175</xdr:rowOff>
    </xdr:from>
    <xdr:to>
      <xdr:col>8</xdr:col>
      <xdr:colOff>1266825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4200" y="257175"/>
          <a:ext cx="25622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47625</xdr:rowOff>
    </xdr:from>
    <xdr:to>
      <xdr:col>10</xdr:col>
      <xdr:colOff>600075</xdr:colOff>
      <xdr:row>30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</xdr:row>
      <xdr:rowOff>85725</xdr:rowOff>
    </xdr:from>
    <xdr:to>
      <xdr:col>10</xdr:col>
      <xdr:colOff>781050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342900"/>
          <a:ext cx="26384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9525</xdr:rowOff>
    </xdr:from>
    <xdr:to>
      <xdr:col>10</xdr:col>
      <xdr:colOff>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95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57150</xdr:colOff>
      <xdr:row>0</xdr:row>
      <xdr:rowOff>19050</xdr:rowOff>
    </xdr:from>
    <xdr:to>
      <xdr:col>23</xdr:col>
      <xdr:colOff>600075</xdr:colOff>
      <xdr:row>2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20975" y="19050"/>
          <a:ext cx="2019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rnowtobi/My%20Documents/Kulturen/mais/Aergebnisse%20Anke/K%20Demo_Dedelo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E_Data"/>
      <sheetName val="TDE_Text"/>
      <sheetName val="TDE_Trait_Codes"/>
      <sheetName val="TDE_Languages"/>
      <sheetName val="Aussaatplan u. Bonituren"/>
      <sheetName val="TDE_Report"/>
      <sheetName val=" Marktleistung"/>
      <sheetName val="Scatterplot"/>
      <sheetName val="Säulengraph"/>
      <sheetName val="Tab"/>
      <sheetName val="KRZ"/>
    </sheetNames>
    <sheetDataSet>
      <sheetData sheetId="0">
        <row r="45">
          <cell r="J45">
            <v>31.5</v>
          </cell>
        </row>
        <row r="46">
          <cell r="J46">
            <v>34.299999999999997</v>
          </cell>
        </row>
        <row r="47">
          <cell r="J47">
            <v>37.299999999999997</v>
          </cell>
        </row>
        <row r="48">
          <cell r="J48">
            <v>34</v>
          </cell>
        </row>
        <row r="49">
          <cell r="J49">
            <v>33.700000000000003</v>
          </cell>
        </row>
        <row r="50">
          <cell r="J50">
            <v>33.6</v>
          </cell>
        </row>
        <row r="51">
          <cell r="J51">
            <v>33.1</v>
          </cell>
        </row>
        <row r="52">
          <cell r="J52">
            <v>35.700000000000003</v>
          </cell>
        </row>
        <row r="53">
          <cell r="J53">
            <v>35.799999999999997</v>
          </cell>
        </row>
        <row r="54">
          <cell r="J54">
            <v>35.5</v>
          </cell>
        </row>
        <row r="55">
          <cell r="J55">
            <v>34.700000000000003</v>
          </cell>
        </row>
        <row r="56">
          <cell r="J56">
            <v>34.700000000000003</v>
          </cell>
        </row>
        <row r="57">
          <cell r="J57">
            <v>37.299999999999997</v>
          </cell>
        </row>
        <row r="58">
          <cell r="J58">
            <v>35.299999999999997</v>
          </cell>
        </row>
        <row r="59">
          <cell r="J59">
            <v>40.1</v>
          </cell>
        </row>
        <row r="60">
          <cell r="J60">
            <v>37.1</v>
          </cell>
        </row>
        <row r="61">
          <cell r="J61">
            <v>40.1</v>
          </cell>
        </row>
        <row r="62">
          <cell r="J62">
            <v>36.799999999999997</v>
          </cell>
        </row>
        <row r="63">
          <cell r="J63">
            <v>39</v>
          </cell>
        </row>
        <row r="64">
          <cell r="J64">
            <v>44.7</v>
          </cell>
        </row>
        <row r="65">
          <cell r="J65">
            <v>43.7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C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6</v>
      </c>
      <c r="E3" s="11" t="s">
        <v>7</v>
      </c>
      <c r="F3" t="s">
        <v>8</v>
      </c>
      <c r="G3" s="7"/>
      <c r="L3" s="1"/>
      <c r="M3" s="11" t="s">
        <v>5</v>
      </c>
      <c r="N3" t="str">
        <f>C3</f>
        <v>KRASNODĘBSKI GRZEGORZ</v>
      </c>
      <c r="P3" s="11" t="s">
        <v>7</v>
      </c>
      <c r="Q3" s="12" t="str">
        <f>F3</f>
        <v>18.09.11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11</v>
      </c>
      <c r="L4" s="1"/>
      <c r="M4" s="11" t="s">
        <v>9</v>
      </c>
      <c r="P4" s="11" t="s">
        <v>10</v>
      </c>
      <c r="Q4" s="12" t="str">
        <f>F4</f>
        <v>29.04.11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52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53</v>
      </c>
      <c r="C12" s="48">
        <v>80000</v>
      </c>
      <c r="D12" s="45">
        <v>43</v>
      </c>
      <c r="E12" s="45">
        <v>3</v>
      </c>
      <c r="F12" s="36">
        <f t="shared" ref="F12:F28" si="0">D12*E12</f>
        <v>129</v>
      </c>
      <c r="G12" s="37">
        <v>608</v>
      </c>
      <c r="H12" s="38">
        <f t="shared" ref="H12:H28" si="1">G12*10/F12</f>
        <v>47.131782945736433</v>
      </c>
      <c r="I12" s="39">
        <v>34.25</v>
      </c>
      <c r="J12" s="38">
        <f t="shared" ref="J12:J28" si="2">H12*I12/100</f>
        <v>16.142635658914728</v>
      </c>
      <c r="K12"/>
      <c r="L12" s="46">
        <v>6</v>
      </c>
      <c r="M12" s="47" t="s">
        <v>53</v>
      </c>
      <c r="N12" s="40">
        <f t="shared" ref="N12:O28" si="3">I12</f>
        <v>34.25</v>
      </c>
      <c r="O12" s="40">
        <f t="shared" si="3"/>
        <v>16.142635658914728</v>
      </c>
      <c r="P12" s="30">
        <v>72.36</v>
      </c>
      <c r="Q12" s="49">
        <v>0.92</v>
      </c>
      <c r="R12" s="43">
        <f t="shared" ref="R12:R28" si="4">O12*Q12*1000</f>
        <v>14851.22480620155</v>
      </c>
      <c r="S12" s="49">
        <v>0.82</v>
      </c>
      <c r="T12" s="43">
        <f t="shared" ref="T12:T28" si="5">O12*S12*1000</f>
        <v>13236.961240310075</v>
      </c>
      <c r="U12" s="49">
        <v>53</v>
      </c>
      <c r="V12" s="49">
        <v>71</v>
      </c>
      <c r="W12" s="30">
        <v>37.21</v>
      </c>
      <c r="X12" s="30">
        <v>40.54</v>
      </c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>
        <v>80000</v>
      </c>
      <c r="D14" s="45">
        <v>42</v>
      </c>
      <c r="E14" s="45">
        <v>3</v>
      </c>
      <c r="F14" s="36">
        <f t="shared" si="0"/>
        <v>126</v>
      </c>
      <c r="G14" s="37">
        <v>698</v>
      </c>
      <c r="H14" s="38">
        <f t="shared" si="1"/>
        <v>55.396825396825399</v>
      </c>
      <c r="I14" s="39">
        <v>34.86</v>
      </c>
      <c r="J14" s="38">
        <f t="shared" si="2"/>
        <v>19.311333333333334</v>
      </c>
      <c r="K14"/>
      <c r="L14" s="46">
        <v>8</v>
      </c>
      <c r="M14" s="47" t="s">
        <v>55</v>
      </c>
      <c r="N14" s="40">
        <f t="shared" si="3"/>
        <v>34.86</v>
      </c>
      <c r="O14" s="40">
        <f t="shared" si="3"/>
        <v>19.311333333333334</v>
      </c>
      <c r="P14" s="30">
        <v>68.84</v>
      </c>
      <c r="Q14" s="49">
        <v>0.9</v>
      </c>
      <c r="R14" s="43">
        <f t="shared" si="4"/>
        <v>17380.2</v>
      </c>
      <c r="S14" s="49">
        <v>0.79</v>
      </c>
      <c r="T14" s="43">
        <f t="shared" si="5"/>
        <v>15255.953333333335</v>
      </c>
      <c r="U14" s="49">
        <v>54</v>
      </c>
      <c r="V14" s="49">
        <v>70</v>
      </c>
      <c r="W14" s="30">
        <v>34.04</v>
      </c>
      <c r="X14" s="30">
        <v>44.01</v>
      </c>
    </row>
    <row r="15" spans="1:24" s="6" customFormat="1" ht="15.95" customHeight="1">
      <c r="A15" s="46">
        <v>9</v>
      </c>
      <c r="B15" s="34" t="s">
        <v>56</v>
      </c>
      <c r="C15" s="48">
        <v>80000</v>
      </c>
      <c r="D15" s="45">
        <v>42</v>
      </c>
      <c r="E15" s="45">
        <v>3</v>
      </c>
      <c r="F15" s="36">
        <f t="shared" si="0"/>
        <v>126</v>
      </c>
      <c r="G15" s="37">
        <v>514</v>
      </c>
      <c r="H15" s="38">
        <f t="shared" si="1"/>
        <v>40.793650793650791</v>
      </c>
      <c r="I15" s="39">
        <v>31.16</v>
      </c>
      <c r="J15" s="38">
        <f t="shared" si="2"/>
        <v>12.711301587301586</v>
      </c>
      <c r="K15"/>
      <c r="L15" s="46">
        <v>9</v>
      </c>
      <c r="M15" s="34" t="s">
        <v>56</v>
      </c>
      <c r="N15" s="40">
        <f t="shared" si="3"/>
        <v>31.16</v>
      </c>
      <c r="O15" s="40">
        <f t="shared" si="3"/>
        <v>12.711301587301586</v>
      </c>
      <c r="P15" s="30">
        <v>69.91</v>
      </c>
      <c r="Q15" s="49">
        <v>0.92</v>
      </c>
      <c r="R15" s="43">
        <f t="shared" si="4"/>
        <v>11694.397460317459</v>
      </c>
      <c r="S15" s="49">
        <v>0.81</v>
      </c>
      <c r="T15" s="43">
        <f t="shared" si="5"/>
        <v>10296.154285714285</v>
      </c>
      <c r="U15" s="49">
        <v>52</v>
      </c>
      <c r="V15" s="49">
        <v>70</v>
      </c>
      <c r="W15" s="30">
        <v>34.31</v>
      </c>
      <c r="X15" s="30">
        <v>40.94</v>
      </c>
    </row>
    <row r="16" spans="1:24" s="6" customFormat="1" ht="15.95" customHeight="1">
      <c r="A16" s="46">
        <v>10</v>
      </c>
      <c r="B16" s="34" t="s">
        <v>57</v>
      </c>
      <c r="C16" s="48">
        <v>80000</v>
      </c>
      <c r="D16" s="45">
        <v>42</v>
      </c>
      <c r="E16" s="45">
        <v>3</v>
      </c>
      <c r="F16" s="36">
        <f t="shared" si="0"/>
        <v>126</v>
      </c>
      <c r="G16" s="37">
        <v>734</v>
      </c>
      <c r="H16" s="38">
        <f t="shared" si="1"/>
        <v>58.253968253968253</v>
      </c>
      <c r="I16" s="39">
        <v>33.46</v>
      </c>
      <c r="J16" s="38">
        <f t="shared" si="2"/>
        <v>19.491777777777777</v>
      </c>
      <c r="K16"/>
      <c r="L16" s="46">
        <v>10</v>
      </c>
      <c r="M16" s="34" t="s">
        <v>57</v>
      </c>
      <c r="N16" s="40">
        <f t="shared" si="3"/>
        <v>33.46</v>
      </c>
      <c r="O16" s="40">
        <f t="shared" si="3"/>
        <v>19.491777777777777</v>
      </c>
      <c r="P16" s="30">
        <v>68.040000000000006</v>
      </c>
      <c r="Q16" s="49">
        <v>0.88</v>
      </c>
      <c r="R16" s="43">
        <f t="shared" si="4"/>
        <v>17152.764444444445</v>
      </c>
      <c r="S16" s="49">
        <v>0.78</v>
      </c>
      <c r="T16" s="43">
        <f t="shared" si="5"/>
        <v>15203.586666666666</v>
      </c>
      <c r="U16" s="49">
        <v>58</v>
      </c>
      <c r="V16" s="49">
        <v>71</v>
      </c>
      <c r="W16" s="30">
        <v>29.53</v>
      </c>
      <c r="X16" s="30">
        <v>46.45</v>
      </c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59</v>
      </c>
      <c r="C18" s="48">
        <v>80000</v>
      </c>
      <c r="D18" s="45">
        <v>45</v>
      </c>
      <c r="E18" s="45">
        <v>3</v>
      </c>
      <c r="F18" s="36">
        <f t="shared" si="0"/>
        <v>135</v>
      </c>
      <c r="G18" s="37">
        <v>644</v>
      </c>
      <c r="H18" s="38">
        <f t="shared" si="1"/>
        <v>47.703703703703702</v>
      </c>
      <c r="I18" s="39">
        <v>34.090000000000003</v>
      </c>
      <c r="J18" s="38">
        <f t="shared" si="2"/>
        <v>16.262192592592594</v>
      </c>
      <c r="K18"/>
      <c r="L18" s="46">
        <v>12</v>
      </c>
      <c r="M18" s="34" t="s">
        <v>59</v>
      </c>
      <c r="N18" s="40">
        <f t="shared" si="3"/>
        <v>34.090000000000003</v>
      </c>
      <c r="O18" s="40">
        <f t="shared" si="3"/>
        <v>16.262192592592594</v>
      </c>
      <c r="P18" s="30">
        <v>72.400000000000006</v>
      </c>
      <c r="Q18" s="49">
        <v>0.92</v>
      </c>
      <c r="R18" s="43">
        <f t="shared" si="4"/>
        <v>14961.217185185187</v>
      </c>
      <c r="S18" s="49">
        <v>0.82</v>
      </c>
      <c r="T18" s="43">
        <f t="shared" si="5"/>
        <v>13334.997925925925</v>
      </c>
      <c r="U18" s="49">
        <v>57</v>
      </c>
      <c r="V18" s="49">
        <v>72</v>
      </c>
      <c r="W18" s="30">
        <v>36.549999999999997</v>
      </c>
      <c r="X18" s="30">
        <v>40.950000000000003</v>
      </c>
    </row>
    <row r="19" spans="1:24" s="6" customFormat="1" ht="15.95" customHeight="1">
      <c r="A19" s="46">
        <v>13</v>
      </c>
      <c r="B19" s="34" t="s">
        <v>60</v>
      </c>
      <c r="C19" s="48">
        <v>80000</v>
      </c>
      <c r="D19" s="45">
        <v>45</v>
      </c>
      <c r="E19" s="45">
        <v>3</v>
      </c>
      <c r="F19" s="36">
        <f t="shared" si="0"/>
        <v>135</v>
      </c>
      <c r="G19" s="37">
        <v>786</v>
      </c>
      <c r="H19" s="38">
        <f t="shared" si="1"/>
        <v>58.222222222222221</v>
      </c>
      <c r="I19" s="39">
        <v>36.85</v>
      </c>
      <c r="J19" s="38">
        <f t="shared" si="2"/>
        <v>21.454888888888892</v>
      </c>
      <c r="K19"/>
      <c r="L19" s="46">
        <v>13</v>
      </c>
      <c r="M19" s="34" t="s">
        <v>60</v>
      </c>
      <c r="N19" s="40">
        <f t="shared" si="3"/>
        <v>36.85</v>
      </c>
      <c r="O19" s="40">
        <f t="shared" si="3"/>
        <v>21.454888888888892</v>
      </c>
      <c r="P19" s="30">
        <v>71.540000000000006</v>
      </c>
      <c r="Q19" s="49">
        <v>0.92</v>
      </c>
      <c r="R19" s="43">
        <f t="shared" si="4"/>
        <v>19738.497777777782</v>
      </c>
      <c r="S19" s="49">
        <v>0.82</v>
      </c>
      <c r="T19" s="43">
        <f t="shared" si="5"/>
        <v>17593.008888888889</v>
      </c>
      <c r="U19" s="49">
        <v>55</v>
      </c>
      <c r="V19" s="49">
        <v>72</v>
      </c>
      <c r="W19" s="30">
        <v>36.299999999999997</v>
      </c>
      <c r="X19" s="30">
        <v>40.94</v>
      </c>
    </row>
    <row r="20" spans="1:24" s="6" customFormat="1" ht="15.95" customHeight="1">
      <c r="A20" s="46">
        <v>14</v>
      </c>
      <c r="B20" s="34" t="s">
        <v>61</v>
      </c>
      <c r="C20" s="48">
        <v>80000</v>
      </c>
      <c r="D20" s="45">
        <v>45</v>
      </c>
      <c r="E20" s="45">
        <v>3</v>
      </c>
      <c r="F20" s="36">
        <f t="shared" si="0"/>
        <v>135</v>
      </c>
      <c r="G20" s="37">
        <v>834</v>
      </c>
      <c r="H20" s="38">
        <f t="shared" si="1"/>
        <v>61.777777777777779</v>
      </c>
      <c r="I20" s="39">
        <v>33.69</v>
      </c>
      <c r="J20" s="38">
        <f t="shared" si="2"/>
        <v>20.81293333333333</v>
      </c>
      <c r="K20"/>
      <c r="L20" s="46">
        <v>14</v>
      </c>
      <c r="M20" s="34" t="s">
        <v>61</v>
      </c>
      <c r="N20" s="40">
        <f t="shared" si="3"/>
        <v>33.69</v>
      </c>
      <c r="O20" s="40">
        <f t="shared" si="3"/>
        <v>20.81293333333333</v>
      </c>
      <c r="P20" s="30">
        <v>69.319999999999993</v>
      </c>
      <c r="Q20" s="49">
        <v>0.89</v>
      </c>
      <c r="R20" s="43">
        <f t="shared" si="4"/>
        <v>18523.510666666662</v>
      </c>
      <c r="S20" s="49">
        <v>0.78</v>
      </c>
      <c r="T20" s="43">
        <f t="shared" si="5"/>
        <v>16234.087999999996</v>
      </c>
      <c r="U20" s="49">
        <v>56</v>
      </c>
      <c r="V20" s="49">
        <v>70</v>
      </c>
      <c r="W20" s="30">
        <v>31.2</v>
      </c>
      <c r="X20" s="30">
        <v>44.02</v>
      </c>
    </row>
    <row r="21" spans="1:24" s="6" customFormat="1" ht="15.95" customHeight="1">
      <c r="A21" s="46">
        <v>15</v>
      </c>
      <c r="B21" s="34" t="s">
        <v>62</v>
      </c>
      <c r="C21" s="48">
        <v>80000</v>
      </c>
      <c r="D21" s="45">
        <v>46</v>
      </c>
      <c r="E21" s="45">
        <v>3</v>
      </c>
      <c r="F21" s="36">
        <f t="shared" si="0"/>
        <v>138</v>
      </c>
      <c r="G21" s="37">
        <v>550</v>
      </c>
      <c r="H21" s="38">
        <f t="shared" si="1"/>
        <v>39.855072463768117</v>
      </c>
      <c r="I21" s="39">
        <v>39.29</v>
      </c>
      <c r="J21" s="38">
        <f t="shared" si="2"/>
        <v>15.659057971014493</v>
      </c>
      <c r="K21"/>
      <c r="L21" s="46">
        <v>15</v>
      </c>
      <c r="M21" s="34" t="s">
        <v>62</v>
      </c>
      <c r="N21" s="40">
        <f t="shared" si="3"/>
        <v>39.29</v>
      </c>
      <c r="O21" s="40">
        <f t="shared" si="3"/>
        <v>15.659057971014493</v>
      </c>
      <c r="P21" s="30">
        <v>71.239999999999995</v>
      </c>
      <c r="Q21" s="49">
        <v>0.91</v>
      </c>
      <c r="R21" s="43">
        <f t="shared" si="4"/>
        <v>14249.742753623188</v>
      </c>
      <c r="S21" s="49">
        <v>0.8</v>
      </c>
      <c r="T21" s="43">
        <f t="shared" si="5"/>
        <v>12527.246376811596</v>
      </c>
      <c r="U21" s="49">
        <v>49</v>
      </c>
      <c r="V21" s="49">
        <v>69</v>
      </c>
      <c r="W21" s="30">
        <v>34.99</v>
      </c>
      <c r="X21" s="30">
        <v>42.56</v>
      </c>
    </row>
    <row r="22" spans="1:24" s="51" customFormat="1" ht="15.95" customHeight="1">
      <c r="A22" s="46">
        <v>16</v>
      </c>
      <c r="B22" s="34" t="s">
        <v>63</v>
      </c>
      <c r="C22" s="48">
        <v>80000</v>
      </c>
      <c r="D22" s="45">
        <v>46</v>
      </c>
      <c r="E22" s="45">
        <v>3</v>
      </c>
      <c r="F22" s="36">
        <f t="shared" si="0"/>
        <v>138</v>
      </c>
      <c r="G22" s="37">
        <v>788</v>
      </c>
      <c r="H22" s="38">
        <f t="shared" si="1"/>
        <v>57.10144927536232</v>
      </c>
      <c r="I22" s="39">
        <v>41.27</v>
      </c>
      <c r="J22" s="38">
        <f t="shared" si="2"/>
        <v>23.565768115942031</v>
      </c>
      <c r="L22" s="46">
        <v>16</v>
      </c>
      <c r="M22" s="34" t="s">
        <v>63</v>
      </c>
      <c r="N22" s="40">
        <f t="shared" si="3"/>
        <v>41.27</v>
      </c>
      <c r="O22" s="40">
        <f t="shared" si="3"/>
        <v>23.565768115942031</v>
      </c>
      <c r="P22" s="30">
        <v>71.33</v>
      </c>
      <c r="Q22" s="49">
        <v>0.92</v>
      </c>
      <c r="R22" s="43">
        <f t="shared" si="4"/>
        <v>21680.506666666668</v>
      </c>
      <c r="S22" s="49">
        <v>0.82</v>
      </c>
      <c r="T22" s="43">
        <f t="shared" si="5"/>
        <v>19323.929855072463</v>
      </c>
      <c r="U22" s="49">
        <v>56</v>
      </c>
      <c r="V22" s="49">
        <v>72</v>
      </c>
      <c r="W22" s="30">
        <v>35.590000000000003</v>
      </c>
      <c r="X22" s="30">
        <v>41.19</v>
      </c>
    </row>
    <row r="23" spans="1:24" s="6" customFormat="1" ht="15.95" customHeight="1">
      <c r="A23" s="46">
        <v>17</v>
      </c>
      <c r="B23" s="34" t="s">
        <v>64</v>
      </c>
      <c r="C23" s="48">
        <v>80000</v>
      </c>
      <c r="D23" s="45">
        <v>46</v>
      </c>
      <c r="E23" s="45">
        <v>3</v>
      </c>
      <c r="F23" s="36">
        <f t="shared" si="0"/>
        <v>138</v>
      </c>
      <c r="G23" s="37">
        <v>890</v>
      </c>
      <c r="H23" s="38">
        <f t="shared" si="1"/>
        <v>64.492753623188406</v>
      </c>
      <c r="I23" s="39">
        <v>39.119999999999997</v>
      </c>
      <c r="J23" s="38">
        <f t="shared" si="2"/>
        <v>25.229565217391304</v>
      </c>
      <c r="K23"/>
      <c r="L23" s="46">
        <v>17</v>
      </c>
      <c r="M23" s="34" t="s">
        <v>64</v>
      </c>
      <c r="N23" s="40">
        <f t="shared" si="3"/>
        <v>39.119999999999997</v>
      </c>
      <c r="O23" s="40">
        <f t="shared" si="3"/>
        <v>25.229565217391304</v>
      </c>
      <c r="P23" s="30">
        <v>72.73</v>
      </c>
      <c r="Q23" s="49">
        <v>0.93</v>
      </c>
      <c r="R23" s="43">
        <f t="shared" si="4"/>
        <v>23463.495652173915</v>
      </c>
      <c r="S23" s="49">
        <v>0.83</v>
      </c>
      <c r="T23" s="43">
        <f t="shared" si="5"/>
        <v>20940.539130434783</v>
      </c>
      <c r="U23" s="49">
        <v>54</v>
      </c>
      <c r="V23" s="49">
        <v>72</v>
      </c>
      <c r="W23" s="30">
        <v>38.619999999999997</v>
      </c>
      <c r="X23" s="30">
        <v>39.85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80000</v>
      </c>
      <c r="D25" s="45">
        <v>46</v>
      </c>
      <c r="E25" s="45">
        <v>3</v>
      </c>
      <c r="F25" s="36">
        <f t="shared" si="0"/>
        <v>138</v>
      </c>
      <c r="G25" s="37">
        <v>850</v>
      </c>
      <c r="H25" s="38">
        <f t="shared" si="1"/>
        <v>61.594202898550726</v>
      </c>
      <c r="I25" s="39">
        <v>35.57</v>
      </c>
      <c r="J25" s="38">
        <f t="shared" si="2"/>
        <v>21.909057971014494</v>
      </c>
      <c r="L25" s="52">
        <v>19</v>
      </c>
      <c r="M25" s="34" t="s">
        <v>66</v>
      </c>
      <c r="N25" s="40">
        <f t="shared" si="3"/>
        <v>35.57</v>
      </c>
      <c r="O25" s="40">
        <f t="shared" si="3"/>
        <v>21.909057971014494</v>
      </c>
      <c r="P25" s="30">
        <v>68.83</v>
      </c>
      <c r="Q25" s="49">
        <v>0.91</v>
      </c>
      <c r="R25" s="43">
        <f t="shared" si="4"/>
        <v>19937.242753623192</v>
      </c>
      <c r="S25" s="49">
        <v>0.81</v>
      </c>
      <c r="T25" s="43">
        <f t="shared" si="5"/>
        <v>17746.33695652174</v>
      </c>
      <c r="U25" s="49">
        <v>52</v>
      </c>
      <c r="V25" s="49">
        <v>70</v>
      </c>
      <c r="W25" s="30">
        <v>36.11</v>
      </c>
      <c r="X25" s="30">
        <v>42.17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48">
        <v>80000</v>
      </c>
      <c r="D27" s="45">
        <v>34</v>
      </c>
      <c r="E27" s="45">
        <v>3</v>
      </c>
      <c r="F27" s="36">
        <f t="shared" si="0"/>
        <v>102</v>
      </c>
      <c r="G27" s="37">
        <v>728</v>
      </c>
      <c r="H27" s="38">
        <f t="shared" si="1"/>
        <v>71.372549019607845</v>
      </c>
      <c r="I27" s="39">
        <v>36.869999999999997</v>
      </c>
      <c r="J27" s="38">
        <f t="shared" si="2"/>
        <v>26.315058823529412</v>
      </c>
      <c r="L27" s="52">
        <v>21</v>
      </c>
      <c r="M27" s="34" t="s">
        <v>68</v>
      </c>
      <c r="N27" s="40">
        <f t="shared" si="3"/>
        <v>36.869999999999997</v>
      </c>
      <c r="O27" s="40">
        <f t="shared" si="3"/>
        <v>26.315058823529412</v>
      </c>
      <c r="P27" s="30">
        <v>70.39</v>
      </c>
      <c r="Q27" s="49">
        <v>0.9</v>
      </c>
      <c r="R27" s="43">
        <f t="shared" si="4"/>
        <v>23683.552941176473</v>
      </c>
      <c r="S27" s="49">
        <v>0.8</v>
      </c>
      <c r="T27" s="43">
        <f t="shared" si="5"/>
        <v>21052.047058823533</v>
      </c>
      <c r="U27" s="49">
        <v>48</v>
      </c>
      <c r="V27" s="49">
        <v>69</v>
      </c>
      <c r="W27" s="30">
        <v>32.880000000000003</v>
      </c>
      <c r="X27" s="30">
        <v>43.18</v>
      </c>
    </row>
    <row r="28" spans="1:24" ht="15.95" customHeight="1">
      <c r="A28" s="52">
        <v>22</v>
      </c>
      <c r="B28" s="47" t="s">
        <v>69</v>
      </c>
      <c r="C28" s="48">
        <v>80000</v>
      </c>
      <c r="D28" s="45">
        <v>32</v>
      </c>
      <c r="E28" s="45">
        <v>3</v>
      </c>
      <c r="F28" s="36">
        <f t="shared" si="0"/>
        <v>96</v>
      </c>
      <c r="G28" s="37">
        <v>554</v>
      </c>
      <c r="H28" s="38">
        <f t="shared" si="1"/>
        <v>57.708333333333336</v>
      </c>
      <c r="I28" s="39">
        <v>38.840000000000003</v>
      </c>
      <c r="J28" s="38">
        <f t="shared" si="2"/>
        <v>22.413916666666669</v>
      </c>
      <c r="L28" s="52">
        <v>22</v>
      </c>
      <c r="M28" s="47" t="s">
        <v>69</v>
      </c>
      <c r="N28" s="40">
        <f t="shared" si="3"/>
        <v>38.840000000000003</v>
      </c>
      <c r="O28" s="40">
        <f t="shared" si="3"/>
        <v>22.413916666666669</v>
      </c>
      <c r="P28" s="30">
        <v>70.349999999999994</v>
      </c>
      <c r="Q28" s="49">
        <v>0.91</v>
      </c>
      <c r="R28" s="43">
        <f t="shared" si="4"/>
        <v>20396.664166666673</v>
      </c>
      <c r="S28" s="49">
        <v>0.8</v>
      </c>
      <c r="T28" s="43">
        <f t="shared" si="5"/>
        <v>17931.133333333335</v>
      </c>
      <c r="U28" s="49">
        <v>45</v>
      </c>
      <c r="V28" s="49">
        <v>68</v>
      </c>
      <c r="W28" s="30">
        <v>37.79</v>
      </c>
      <c r="X28" s="30">
        <v>42.01</v>
      </c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108</v>
      </c>
      <c r="E3" s="11" t="s">
        <v>7</v>
      </c>
      <c r="F3" t="s">
        <v>100</v>
      </c>
      <c r="G3" s="7"/>
      <c r="L3" s="1"/>
      <c r="M3" s="11" t="s">
        <v>5</v>
      </c>
      <c r="N3" t="str">
        <f>C3</f>
        <v>POLANOWICE</v>
      </c>
      <c r="P3" s="11" t="s">
        <v>7</v>
      </c>
      <c r="Q3" s="12" t="str">
        <f>F3</f>
        <v>13.10.11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109</v>
      </c>
      <c r="L4" s="1"/>
      <c r="M4" s="11" t="s">
        <v>9</v>
      </c>
      <c r="P4" s="11" t="s">
        <v>10</v>
      </c>
      <c r="Q4" s="12" t="str">
        <f>F4</f>
        <v>27.04.11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52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41"/>
      <c r="Q13" s="42"/>
      <c r="R13" s="43"/>
      <c r="S13" s="42"/>
      <c r="T13" s="43"/>
      <c r="U13" s="44"/>
      <c r="V13" s="44"/>
      <c r="W13" s="41"/>
      <c r="X13" s="41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41"/>
      <c r="Q14" s="42"/>
      <c r="R14" s="43"/>
      <c r="S14" s="42"/>
      <c r="T14" s="43"/>
      <c r="U14" s="44"/>
      <c r="V14" s="44"/>
      <c r="W14" s="41"/>
      <c r="X14" s="41"/>
    </row>
    <row r="15" spans="1:24" s="6" customFormat="1" ht="15.95" customHeight="1">
      <c r="A15" s="46">
        <v>9</v>
      </c>
      <c r="B15" s="34" t="s">
        <v>56</v>
      </c>
      <c r="C15" s="48"/>
      <c r="D15" s="45"/>
      <c r="E15" s="45"/>
      <c r="F15" s="36"/>
      <c r="G15" s="37"/>
      <c r="H15" s="38"/>
      <c r="I15" s="39"/>
      <c r="J15" s="38"/>
      <c r="K15"/>
      <c r="L15" s="46">
        <v>9</v>
      </c>
      <c r="M15" s="34" t="s">
        <v>56</v>
      </c>
      <c r="N15" s="40"/>
      <c r="O15" s="40"/>
      <c r="P15" s="41"/>
      <c r="Q15" s="42"/>
      <c r="R15" s="43"/>
      <c r="S15" s="42"/>
      <c r="T15" s="43"/>
      <c r="U15" s="44"/>
      <c r="V15" s="44"/>
      <c r="W15" s="41"/>
      <c r="X15" s="41"/>
    </row>
    <row r="16" spans="1:24" s="6" customFormat="1" ht="15.95" customHeight="1">
      <c r="A16" s="46">
        <v>10</v>
      </c>
      <c r="B16" s="34" t="s">
        <v>57</v>
      </c>
      <c r="C16" s="48"/>
      <c r="D16" s="45"/>
      <c r="E16" s="45"/>
      <c r="F16" s="36"/>
      <c r="G16" s="37"/>
      <c r="H16" s="38"/>
      <c r="I16" s="39"/>
      <c r="J16" s="38"/>
      <c r="K16"/>
      <c r="L16" s="46">
        <v>10</v>
      </c>
      <c r="M16" s="34" t="s">
        <v>57</v>
      </c>
      <c r="N16" s="40"/>
      <c r="O16" s="40"/>
      <c r="P16" s="41"/>
      <c r="Q16" s="42"/>
      <c r="R16" s="43"/>
      <c r="S16" s="42"/>
      <c r="T16" s="43"/>
      <c r="U16" s="44"/>
      <c r="V16" s="44"/>
      <c r="W16" s="41"/>
      <c r="X16" s="41"/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41"/>
      <c r="Q17" s="42"/>
      <c r="R17" s="43"/>
      <c r="S17" s="42"/>
      <c r="T17" s="43"/>
      <c r="U17" s="44"/>
      <c r="V17" s="44"/>
      <c r="W17" s="41"/>
      <c r="X17" s="41"/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41"/>
      <c r="Q18" s="42"/>
      <c r="R18" s="43"/>
      <c r="S18" s="42"/>
      <c r="T18" s="43"/>
      <c r="U18" s="44"/>
      <c r="V18" s="44"/>
      <c r="W18" s="41"/>
      <c r="X18" s="41"/>
    </row>
    <row r="19" spans="1:24" s="6" customFormat="1" ht="15.95" customHeight="1">
      <c r="A19" s="46">
        <v>13</v>
      </c>
      <c r="B19" s="34" t="s">
        <v>60</v>
      </c>
      <c r="C19" s="78">
        <v>93345</v>
      </c>
      <c r="D19" s="79">
        <v>603</v>
      </c>
      <c r="E19" s="79">
        <v>3</v>
      </c>
      <c r="F19" s="36">
        <f t="shared" ref="F19:F25" si="0">D19*E19</f>
        <v>1809</v>
      </c>
      <c r="G19" s="80">
        <v>7920</v>
      </c>
      <c r="H19" s="38">
        <f t="shared" ref="H19:H25" si="1">G19*10/F19</f>
        <v>43.781094527363187</v>
      </c>
      <c r="I19" s="81">
        <v>47.49</v>
      </c>
      <c r="J19" s="38">
        <f t="shared" ref="J19:J25" si="2">H19*I19/100</f>
        <v>20.791641791044775</v>
      </c>
      <c r="K19"/>
      <c r="L19" s="46">
        <v>13</v>
      </c>
      <c r="M19" s="34" t="s">
        <v>60</v>
      </c>
      <c r="N19" s="40">
        <f t="shared" ref="N19:O25" si="3">I19</f>
        <v>47.49</v>
      </c>
      <c r="O19" s="40">
        <f t="shared" si="3"/>
        <v>20.791641791044775</v>
      </c>
      <c r="P19" s="30">
        <v>70.23</v>
      </c>
      <c r="Q19" s="49">
        <v>0.89</v>
      </c>
      <c r="R19" s="43">
        <f t="shared" ref="R19:R25" si="4">O19*Q19*1000</f>
        <v>18504.561194029851</v>
      </c>
      <c r="S19" s="49">
        <v>0.78</v>
      </c>
      <c r="T19" s="43">
        <f t="shared" ref="T19:T25" si="5">O19*S19*1000</f>
        <v>16217.480597014926</v>
      </c>
      <c r="U19" s="49">
        <v>42</v>
      </c>
      <c r="V19" s="49">
        <v>66</v>
      </c>
      <c r="W19" s="30">
        <v>29.78</v>
      </c>
      <c r="X19" s="30">
        <v>43.37</v>
      </c>
    </row>
    <row r="20" spans="1:24" s="6" customFormat="1" ht="15.95" customHeight="1">
      <c r="A20" s="46">
        <v>14</v>
      </c>
      <c r="B20" s="34" t="s">
        <v>61</v>
      </c>
      <c r="C20" s="78">
        <v>88011</v>
      </c>
      <c r="D20" s="79">
        <v>603</v>
      </c>
      <c r="E20" s="79">
        <v>3</v>
      </c>
      <c r="F20" s="36">
        <f t="shared" si="0"/>
        <v>1809</v>
      </c>
      <c r="G20" s="80">
        <v>7020</v>
      </c>
      <c r="H20" s="38">
        <f t="shared" si="1"/>
        <v>38.805970149253731</v>
      </c>
      <c r="I20" s="81">
        <v>51.37</v>
      </c>
      <c r="J20" s="38">
        <f t="shared" si="2"/>
        <v>19.934626865671643</v>
      </c>
      <c r="K20"/>
      <c r="L20" s="46">
        <v>14</v>
      </c>
      <c r="M20" s="34" t="s">
        <v>61</v>
      </c>
      <c r="N20" s="40">
        <f t="shared" si="3"/>
        <v>51.37</v>
      </c>
      <c r="O20" s="40">
        <f t="shared" si="3"/>
        <v>19.934626865671643</v>
      </c>
      <c r="P20" s="30">
        <v>73.27</v>
      </c>
      <c r="Q20" s="49">
        <v>0.95</v>
      </c>
      <c r="R20" s="43">
        <f t="shared" si="4"/>
        <v>18937.895522388062</v>
      </c>
      <c r="S20" s="49">
        <v>0.85</v>
      </c>
      <c r="T20" s="43">
        <f t="shared" si="5"/>
        <v>16944.432835820895</v>
      </c>
      <c r="U20" s="49">
        <v>47</v>
      </c>
      <c r="V20" s="49">
        <v>70</v>
      </c>
      <c r="W20" s="30">
        <v>38.29</v>
      </c>
      <c r="X20" s="30">
        <v>37.35</v>
      </c>
    </row>
    <row r="21" spans="1:24" s="6" customFormat="1" ht="15.95" customHeight="1">
      <c r="A21" s="46">
        <v>15</v>
      </c>
      <c r="B21" s="34" t="s">
        <v>62</v>
      </c>
      <c r="C21" s="82">
        <v>88011</v>
      </c>
      <c r="D21" s="79">
        <v>603</v>
      </c>
      <c r="E21" s="79">
        <v>3</v>
      </c>
      <c r="F21" s="36">
        <f t="shared" si="0"/>
        <v>1809</v>
      </c>
      <c r="G21" s="80">
        <v>7360</v>
      </c>
      <c r="H21" s="38">
        <f t="shared" si="1"/>
        <v>40.685461580983969</v>
      </c>
      <c r="I21" s="81">
        <v>56.88</v>
      </c>
      <c r="J21" s="38">
        <f t="shared" si="2"/>
        <v>23.141890547263685</v>
      </c>
      <c r="K21"/>
      <c r="L21" s="46">
        <v>15</v>
      </c>
      <c r="M21" s="34" t="s">
        <v>62</v>
      </c>
      <c r="N21" s="40">
        <f t="shared" si="3"/>
        <v>56.88</v>
      </c>
      <c r="O21" s="40">
        <f t="shared" si="3"/>
        <v>23.141890547263685</v>
      </c>
      <c r="P21" s="30">
        <v>68.069999999999993</v>
      </c>
      <c r="Q21" s="49">
        <v>0.89</v>
      </c>
      <c r="R21" s="43">
        <f t="shared" si="4"/>
        <v>20596.282587064681</v>
      </c>
      <c r="S21" s="49">
        <v>0.78</v>
      </c>
      <c r="T21" s="43">
        <f t="shared" si="5"/>
        <v>18050.674626865675</v>
      </c>
      <c r="U21" s="49">
        <v>49</v>
      </c>
      <c r="V21" s="49">
        <v>68</v>
      </c>
      <c r="W21" s="30">
        <v>32.450000000000003</v>
      </c>
      <c r="X21" s="30">
        <v>43.95</v>
      </c>
    </row>
    <row r="22" spans="1:24" s="51" customFormat="1" ht="15.95" customHeight="1">
      <c r="A22" s="46">
        <v>16</v>
      </c>
      <c r="B22" s="34" t="s">
        <v>63</v>
      </c>
      <c r="C22" s="78">
        <v>90678</v>
      </c>
      <c r="D22" s="79">
        <v>603</v>
      </c>
      <c r="E22" s="79">
        <v>3</v>
      </c>
      <c r="F22" s="36">
        <f t="shared" si="0"/>
        <v>1809</v>
      </c>
      <c r="G22" s="80">
        <v>6980</v>
      </c>
      <c r="H22" s="38">
        <f t="shared" si="1"/>
        <v>38.584853510226644</v>
      </c>
      <c r="I22" s="81">
        <v>56.49</v>
      </c>
      <c r="J22" s="38">
        <f t="shared" si="2"/>
        <v>21.796583747927034</v>
      </c>
      <c r="L22" s="46">
        <v>16</v>
      </c>
      <c r="M22" s="34" t="s">
        <v>63</v>
      </c>
      <c r="N22" s="40">
        <f t="shared" si="3"/>
        <v>56.49</v>
      </c>
      <c r="O22" s="40">
        <f t="shared" si="3"/>
        <v>21.796583747927034</v>
      </c>
      <c r="P22" s="30">
        <v>67.87</v>
      </c>
      <c r="Q22" s="49">
        <v>0.85</v>
      </c>
      <c r="R22" s="43">
        <f t="shared" si="4"/>
        <v>18527.096185737977</v>
      </c>
      <c r="S22" s="49">
        <v>0.74</v>
      </c>
      <c r="T22" s="43">
        <f t="shared" si="5"/>
        <v>16129.471973466003</v>
      </c>
      <c r="U22" s="49">
        <v>50</v>
      </c>
      <c r="V22" s="49">
        <v>67</v>
      </c>
      <c r="W22" s="30">
        <v>32.26</v>
      </c>
      <c r="X22" s="30">
        <v>44.74</v>
      </c>
    </row>
    <row r="23" spans="1:24" s="6" customFormat="1" ht="15.95" customHeight="1">
      <c r="A23" s="46">
        <v>17</v>
      </c>
      <c r="B23" s="34" t="s">
        <v>64</v>
      </c>
      <c r="C23" s="78">
        <v>93345</v>
      </c>
      <c r="D23" s="79">
        <v>603</v>
      </c>
      <c r="E23" s="79">
        <v>3</v>
      </c>
      <c r="F23" s="36">
        <f t="shared" si="0"/>
        <v>1809</v>
      </c>
      <c r="G23" s="80">
        <v>7460</v>
      </c>
      <c r="H23" s="38">
        <f t="shared" si="1"/>
        <v>41.238253178551687</v>
      </c>
      <c r="I23" s="81">
        <v>49.38</v>
      </c>
      <c r="J23" s="38">
        <f t="shared" si="2"/>
        <v>20.363449419568823</v>
      </c>
      <c r="K23"/>
      <c r="L23" s="46">
        <v>17</v>
      </c>
      <c r="M23" s="34" t="s">
        <v>64</v>
      </c>
      <c r="N23" s="40">
        <f t="shared" si="3"/>
        <v>49.38</v>
      </c>
      <c r="O23" s="40">
        <f t="shared" si="3"/>
        <v>20.363449419568823</v>
      </c>
      <c r="P23" s="30">
        <v>69.69</v>
      </c>
      <c r="Q23" s="49">
        <v>0.91</v>
      </c>
      <c r="R23" s="43">
        <f t="shared" si="4"/>
        <v>18530.73897180763</v>
      </c>
      <c r="S23" s="49">
        <v>0.81</v>
      </c>
      <c r="T23" s="43">
        <f t="shared" si="5"/>
        <v>16494.394029850748</v>
      </c>
      <c r="U23" s="49">
        <v>45</v>
      </c>
      <c r="V23" s="49">
        <v>68</v>
      </c>
      <c r="W23" s="30">
        <v>33.69</v>
      </c>
      <c r="X23" s="30">
        <v>42.01</v>
      </c>
    </row>
    <row r="24" spans="1:24" s="6" customFormat="1" ht="15.95" customHeight="1">
      <c r="A24" s="46">
        <v>18</v>
      </c>
      <c r="B24" s="34" t="s">
        <v>65</v>
      </c>
      <c r="C24" s="78"/>
      <c r="D24" s="79"/>
      <c r="E24" s="79"/>
      <c r="F24" s="36"/>
      <c r="G24" s="80"/>
      <c r="H24" s="38"/>
      <c r="I24" s="81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83">
        <v>90678</v>
      </c>
      <c r="D25" s="79">
        <v>603</v>
      </c>
      <c r="E25" s="79">
        <v>3</v>
      </c>
      <c r="F25" s="36">
        <f t="shared" si="0"/>
        <v>1809</v>
      </c>
      <c r="G25" s="80">
        <v>7040</v>
      </c>
      <c r="H25" s="38">
        <f t="shared" si="1"/>
        <v>38.916528468767275</v>
      </c>
      <c r="I25" s="81">
        <v>61.16</v>
      </c>
      <c r="J25" s="38">
        <f t="shared" si="2"/>
        <v>23.801348811498066</v>
      </c>
      <c r="L25" s="52">
        <v>19</v>
      </c>
      <c r="M25" s="34" t="s">
        <v>66</v>
      </c>
      <c r="N25" s="40">
        <f t="shared" si="3"/>
        <v>61.16</v>
      </c>
      <c r="O25" s="40">
        <f t="shared" si="3"/>
        <v>23.801348811498066</v>
      </c>
      <c r="P25" s="30">
        <v>66.930000000000007</v>
      </c>
      <c r="Q25" s="49">
        <v>0.81</v>
      </c>
      <c r="R25" s="43">
        <f t="shared" si="4"/>
        <v>19279.092537313434</v>
      </c>
      <c r="S25" s="49">
        <v>0.7</v>
      </c>
      <c r="T25" s="43">
        <f t="shared" si="5"/>
        <v>16660.944168048645</v>
      </c>
      <c r="U25" s="49">
        <v>43</v>
      </c>
      <c r="V25" s="49">
        <v>63</v>
      </c>
      <c r="W25" s="30">
        <v>28.76</v>
      </c>
      <c r="X25" s="30">
        <v>48.76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41"/>
      <c r="Q26" s="42"/>
      <c r="R26" s="43"/>
      <c r="S26" s="42"/>
      <c r="T26" s="43"/>
      <c r="U26" s="44"/>
      <c r="V26" s="44"/>
      <c r="W26" s="41"/>
      <c r="X26" s="41"/>
    </row>
    <row r="27" spans="1:24" ht="15.95" customHeight="1">
      <c r="A27" s="52">
        <v>21</v>
      </c>
      <c r="B27" s="34" t="s">
        <v>68</v>
      </c>
      <c r="C27" s="48"/>
      <c r="D27" s="45"/>
      <c r="E27" s="45"/>
      <c r="F27" s="36"/>
      <c r="G27" s="37"/>
      <c r="H27" s="38"/>
      <c r="I27" s="39"/>
      <c r="J27" s="38"/>
      <c r="L27" s="52">
        <v>21</v>
      </c>
      <c r="M27" s="34" t="s">
        <v>68</v>
      </c>
      <c r="N27" s="40"/>
      <c r="O27" s="40"/>
      <c r="P27" s="41"/>
      <c r="Q27" s="42"/>
      <c r="R27" s="43"/>
      <c r="S27" s="42"/>
      <c r="T27" s="43"/>
      <c r="U27" s="44"/>
      <c r="V27" s="44"/>
      <c r="W27" s="41"/>
      <c r="X27" s="41"/>
    </row>
    <row r="28" spans="1:24" ht="15.95" customHeight="1">
      <c r="A28" s="52">
        <v>22</v>
      </c>
      <c r="B28" s="47" t="s">
        <v>69</v>
      </c>
      <c r="C28" s="48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110</v>
      </c>
      <c r="E3" s="11" t="s">
        <v>7</v>
      </c>
      <c r="F3" t="s">
        <v>111</v>
      </c>
      <c r="G3" s="7"/>
      <c r="L3" s="1"/>
      <c r="M3" s="11" t="s">
        <v>5</v>
      </c>
      <c r="N3" t="str">
        <f>C3</f>
        <v>Tipperary</v>
      </c>
      <c r="P3" s="11" t="s">
        <v>7</v>
      </c>
      <c r="Q3" s="12" t="str">
        <f>F3</f>
        <v>17.09.11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112</v>
      </c>
      <c r="L4" s="1"/>
      <c r="M4" s="11" t="s">
        <v>9</v>
      </c>
      <c r="P4" s="11" t="s">
        <v>10</v>
      </c>
      <c r="Q4" s="12" t="str">
        <f>F4</f>
        <v>28.04.11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52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54</v>
      </c>
      <c r="C13" s="48">
        <v>64000</v>
      </c>
      <c r="D13" s="45">
        <v>319</v>
      </c>
      <c r="E13" s="45">
        <v>6</v>
      </c>
      <c r="F13" s="36">
        <f t="shared" ref="F13:F33" si="0">D13*E13</f>
        <v>1914</v>
      </c>
      <c r="G13" s="37">
        <v>4676</v>
      </c>
      <c r="H13" s="38">
        <f t="shared" ref="H13:H33" si="1">G13*10/F13</f>
        <v>24.430512016718914</v>
      </c>
      <c r="I13" s="39">
        <v>47.11</v>
      </c>
      <c r="J13" s="38">
        <f t="shared" ref="J13:J33" si="2">H13*I13/100</f>
        <v>11.50921421107628</v>
      </c>
      <c r="K13"/>
      <c r="L13" s="46">
        <v>7</v>
      </c>
      <c r="M13" s="34" t="s">
        <v>54</v>
      </c>
      <c r="N13" s="40">
        <f t="shared" ref="N13:O33" si="3">I13</f>
        <v>47.11</v>
      </c>
      <c r="O13" s="40">
        <f t="shared" si="3"/>
        <v>11.50921421107628</v>
      </c>
      <c r="P13" s="30">
        <v>76.739999999999995</v>
      </c>
      <c r="Q13" s="49">
        <v>0.97</v>
      </c>
      <c r="R13" s="43">
        <f t="shared" ref="R13:R33" si="4">O13*Q13*1000</f>
        <v>11163.937784743992</v>
      </c>
      <c r="S13" s="49">
        <v>0.87</v>
      </c>
      <c r="T13" s="43">
        <f t="shared" ref="T13:T33" si="5">O13*S13*1000</f>
        <v>10013.016363636363</v>
      </c>
      <c r="U13" s="49">
        <v>45</v>
      </c>
      <c r="V13" s="49">
        <v>71</v>
      </c>
      <c r="W13" s="30">
        <v>40.32</v>
      </c>
      <c r="X13" s="30">
        <v>33.869999999999997</v>
      </c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64000</v>
      </c>
      <c r="D15" s="45">
        <v>319</v>
      </c>
      <c r="E15" s="45">
        <v>6</v>
      </c>
      <c r="F15" s="36">
        <f t="shared" si="0"/>
        <v>1914</v>
      </c>
      <c r="G15" s="37">
        <v>4400</v>
      </c>
      <c r="H15" s="38">
        <f t="shared" si="1"/>
        <v>22.988505747126435</v>
      </c>
      <c r="I15" s="39">
        <v>39.770000000000003</v>
      </c>
      <c r="J15" s="38">
        <f t="shared" si="2"/>
        <v>9.1425287356321832</v>
      </c>
      <c r="K15"/>
      <c r="L15" s="46">
        <v>9</v>
      </c>
      <c r="M15" s="34" t="s">
        <v>56</v>
      </c>
      <c r="N15" s="40">
        <f t="shared" si="3"/>
        <v>39.770000000000003</v>
      </c>
      <c r="O15" s="40">
        <f t="shared" si="3"/>
        <v>9.1425287356321832</v>
      </c>
      <c r="P15" s="30">
        <v>75.08</v>
      </c>
      <c r="Q15" s="49">
        <v>0.94</v>
      </c>
      <c r="R15" s="43">
        <f t="shared" si="4"/>
        <v>8593.9770114942512</v>
      </c>
      <c r="S15" s="49">
        <v>0.84</v>
      </c>
      <c r="T15" s="43">
        <f t="shared" si="5"/>
        <v>7679.7241379310335</v>
      </c>
      <c r="U15" s="49">
        <v>49</v>
      </c>
      <c r="V15" s="49">
        <v>71</v>
      </c>
      <c r="W15" s="30">
        <v>35.76</v>
      </c>
      <c r="X15" s="30">
        <v>36.659999999999997</v>
      </c>
    </row>
    <row r="16" spans="1:24" s="6" customFormat="1" ht="15.95" customHeight="1">
      <c r="A16" s="46">
        <v>10</v>
      </c>
      <c r="B16" s="34" t="s">
        <v>57</v>
      </c>
      <c r="C16" s="48">
        <v>66667</v>
      </c>
      <c r="D16" s="45">
        <v>319</v>
      </c>
      <c r="E16" s="45">
        <v>6</v>
      </c>
      <c r="F16" s="36">
        <f t="shared" si="0"/>
        <v>1914</v>
      </c>
      <c r="G16" s="37">
        <v>4350</v>
      </c>
      <c r="H16" s="38">
        <f t="shared" si="1"/>
        <v>22.727272727272727</v>
      </c>
      <c r="I16" s="39">
        <v>44.31</v>
      </c>
      <c r="J16" s="38">
        <f t="shared" si="2"/>
        <v>10.070454545454545</v>
      </c>
      <c r="K16"/>
      <c r="L16" s="46">
        <v>10</v>
      </c>
      <c r="M16" s="34" t="s">
        <v>57</v>
      </c>
      <c r="N16" s="40">
        <f t="shared" si="3"/>
        <v>44.31</v>
      </c>
      <c r="O16" s="40">
        <f t="shared" si="3"/>
        <v>10.070454545454545</v>
      </c>
      <c r="P16" s="30">
        <v>75.72</v>
      </c>
      <c r="Q16" s="49">
        <v>0.95</v>
      </c>
      <c r="R16" s="43">
        <f t="shared" si="4"/>
        <v>9566.931818181818</v>
      </c>
      <c r="S16" s="49">
        <v>0.85</v>
      </c>
      <c r="T16" s="43">
        <f t="shared" si="5"/>
        <v>8559.8863636363621</v>
      </c>
      <c r="U16" s="49">
        <v>51</v>
      </c>
      <c r="V16" s="49">
        <v>72</v>
      </c>
      <c r="W16" s="30">
        <v>34.53</v>
      </c>
      <c r="X16" s="30">
        <v>35.76</v>
      </c>
    </row>
    <row r="17" spans="1:24" s="6" customFormat="1" ht="15.95" customHeight="1">
      <c r="A17" s="46">
        <v>11</v>
      </c>
      <c r="B17" s="34" t="s">
        <v>58</v>
      </c>
      <c r="C17" s="48">
        <v>66667</v>
      </c>
      <c r="D17" s="45">
        <v>319</v>
      </c>
      <c r="E17" s="45">
        <v>6</v>
      </c>
      <c r="F17" s="36">
        <f t="shared" si="0"/>
        <v>1914</v>
      </c>
      <c r="G17" s="37">
        <v>4536</v>
      </c>
      <c r="H17" s="38">
        <f t="shared" si="1"/>
        <v>23.699059561128525</v>
      </c>
      <c r="I17" s="39">
        <v>48</v>
      </c>
      <c r="J17" s="38">
        <f t="shared" si="2"/>
        <v>11.375548589341692</v>
      </c>
      <c r="K17"/>
      <c r="L17" s="46">
        <v>11</v>
      </c>
      <c r="M17" s="34" t="s">
        <v>58</v>
      </c>
      <c r="N17" s="40">
        <f t="shared" si="3"/>
        <v>48</v>
      </c>
      <c r="O17" s="40">
        <f t="shared" si="3"/>
        <v>11.375548589341692</v>
      </c>
      <c r="P17" s="30">
        <v>75.86</v>
      </c>
      <c r="Q17" s="49">
        <v>0.95</v>
      </c>
      <c r="R17" s="43">
        <f t="shared" si="4"/>
        <v>10806.771159874606</v>
      </c>
      <c r="S17" s="49">
        <v>0.85</v>
      </c>
      <c r="T17" s="43">
        <f t="shared" si="5"/>
        <v>9669.2163009404376</v>
      </c>
      <c r="U17" s="49">
        <v>45</v>
      </c>
      <c r="V17" s="49">
        <v>70</v>
      </c>
      <c r="W17" s="30">
        <v>38.03</v>
      </c>
      <c r="X17" s="30">
        <v>36.24</v>
      </c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66667</v>
      </c>
      <c r="D19" s="45">
        <v>319</v>
      </c>
      <c r="E19" s="45">
        <v>6</v>
      </c>
      <c r="F19" s="36">
        <f t="shared" si="0"/>
        <v>1914</v>
      </c>
      <c r="G19" s="37">
        <v>5460</v>
      </c>
      <c r="H19" s="38">
        <f t="shared" si="1"/>
        <v>28.526645768025077</v>
      </c>
      <c r="I19" s="39">
        <v>37.67</v>
      </c>
      <c r="J19" s="38">
        <f t="shared" si="2"/>
        <v>10.745987460815048</v>
      </c>
      <c r="K19"/>
      <c r="L19" s="46">
        <v>13</v>
      </c>
      <c r="M19" s="34" t="s">
        <v>60</v>
      </c>
      <c r="N19" s="40">
        <f t="shared" si="3"/>
        <v>37.67</v>
      </c>
      <c r="O19" s="40">
        <f t="shared" si="3"/>
        <v>10.745987460815048</v>
      </c>
      <c r="P19" s="30">
        <v>75.72</v>
      </c>
      <c r="Q19" s="49">
        <v>0.95</v>
      </c>
      <c r="R19" s="43">
        <f t="shared" si="4"/>
        <v>10208.688087774295</v>
      </c>
      <c r="S19" s="49">
        <v>0.85</v>
      </c>
      <c r="T19" s="43">
        <f t="shared" si="5"/>
        <v>9134.0893416927902</v>
      </c>
      <c r="U19" s="49">
        <v>48</v>
      </c>
      <c r="V19" s="49">
        <v>71</v>
      </c>
      <c r="W19" s="30">
        <v>34.93</v>
      </c>
      <c r="X19" s="30">
        <v>36.270000000000003</v>
      </c>
    </row>
    <row r="20" spans="1:24" s="6" customFormat="1" ht="15.95" customHeight="1">
      <c r="A20" s="46">
        <v>14</v>
      </c>
      <c r="B20" s="34" t="s">
        <v>61</v>
      </c>
      <c r="C20" s="48"/>
      <c r="D20" s="45"/>
      <c r="E20" s="45"/>
      <c r="F20" s="36"/>
      <c r="G20" s="37"/>
      <c r="H20" s="38"/>
      <c r="I20" s="39"/>
      <c r="J20" s="38"/>
      <c r="K20"/>
      <c r="L20" s="46">
        <v>14</v>
      </c>
      <c r="M20" s="34" t="s">
        <v>61</v>
      </c>
      <c r="N20" s="40"/>
      <c r="O20" s="40"/>
      <c r="P20" s="50"/>
      <c r="Q20" s="42"/>
      <c r="R20" s="43"/>
      <c r="S20" s="42"/>
      <c r="T20" s="43"/>
      <c r="U20" s="44"/>
      <c r="V20" s="44"/>
      <c r="W20" s="50"/>
      <c r="X20" s="50"/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>
        <v>64000</v>
      </c>
      <c r="D22" s="45">
        <v>319</v>
      </c>
      <c r="E22" s="45">
        <v>6</v>
      </c>
      <c r="F22" s="36">
        <f t="shared" si="0"/>
        <v>1914</v>
      </c>
      <c r="G22" s="37">
        <v>6135</v>
      </c>
      <c r="H22" s="38">
        <f t="shared" si="1"/>
        <v>32.053291536050153</v>
      </c>
      <c r="I22" s="39">
        <v>42.37</v>
      </c>
      <c r="J22" s="38">
        <f t="shared" si="2"/>
        <v>13.580979623824449</v>
      </c>
      <c r="L22" s="46">
        <v>16</v>
      </c>
      <c r="M22" s="34" t="s">
        <v>63</v>
      </c>
      <c r="N22" s="40">
        <f t="shared" si="3"/>
        <v>42.37</v>
      </c>
      <c r="O22" s="40">
        <f t="shared" si="3"/>
        <v>13.580979623824449</v>
      </c>
      <c r="P22" s="30">
        <v>73.92</v>
      </c>
      <c r="Q22" s="49">
        <v>0.93</v>
      </c>
      <c r="R22" s="43">
        <f t="shared" si="4"/>
        <v>12630.311050156739</v>
      </c>
      <c r="S22" s="49">
        <v>0.83</v>
      </c>
      <c r="T22" s="43">
        <f t="shared" si="5"/>
        <v>11272.213087774291</v>
      </c>
      <c r="U22" s="49">
        <v>45</v>
      </c>
      <c r="V22" s="49">
        <v>69</v>
      </c>
      <c r="W22" s="30">
        <v>33.61</v>
      </c>
      <c r="X22" s="30">
        <v>39.299999999999997</v>
      </c>
    </row>
    <row r="23" spans="1:24" s="6" customFormat="1" ht="15.95" customHeight="1">
      <c r="A23" s="46">
        <v>17</v>
      </c>
      <c r="B23" s="34" t="s">
        <v>64</v>
      </c>
      <c r="C23" s="48">
        <v>64000</v>
      </c>
      <c r="D23" s="45">
        <v>319</v>
      </c>
      <c r="E23" s="45">
        <v>6</v>
      </c>
      <c r="F23" s="36">
        <f t="shared" si="0"/>
        <v>1914</v>
      </c>
      <c r="G23" s="37">
        <v>5964</v>
      </c>
      <c r="H23" s="38">
        <f t="shared" si="1"/>
        <v>31.159874608150471</v>
      </c>
      <c r="I23" s="39">
        <v>43.78</v>
      </c>
      <c r="J23" s="38">
        <f t="shared" si="2"/>
        <v>13.641793103448276</v>
      </c>
      <c r="K23"/>
      <c r="L23" s="46">
        <v>17</v>
      </c>
      <c r="M23" s="34" t="s">
        <v>64</v>
      </c>
      <c r="N23" s="40">
        <f t="shared" si="3"/>
        <v>43.78</v>
      </c>
      <c r="O23" s="40">
        <f t="shared" si="3"/>
        <v>13.641793103448276</v>
      </c>
      <c r="P23" s="30">
        <v>74.290000000000006</v>
      </c>
      <c r="Q23" s="49">
        <v>0.93</v>
      </c>
      <c r="R23" s="43">
        <f t="shared" si="4"/>
        <v>12686.867586206898</v>
      </c>
      <c r="S23" s="49">
        <v>0.83</v>
      </c>
      <c r="T23" s="43">
        <f t="shared" si="5"/>
        <v>11322.688275862069</v>
      </c>
      <c r="U23" s="49">
        <v>44</v>
      </c>
      <c r="V23" s="49">
        <v>69</v>
      </c>
      <c r="W23" s="30">
        <v>34.69</v>
      </c>
      <c r="X23" s="30">
        <v>38.630000000000003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66667</v>
      </c>
      <c r="D25" s="45">
        <v>319</v>
      </c>
      <c r="E25" s="45">
        <v>6</v>
      </c>
      <c r="F25" s="36">
        <f t="shared" si="0"/>
        <v>1914</v>
      </c>
      <c r="G25" s="37">
        <v>5875</v>
      </c>
      <c r="H25" s="38">
        <f t="shared" si="1"/>
        <v>30.694879832810866</v>
      </c>
      <c r="I25" s="39">
        <v>42.45</v>
      </c>
      <c r="J25" s="38">
        <f t="shared" si="2"/>
        <v>13.029976489028213</v>
      </c>
      <c r="L25" s="52">
        <v>19</v>
      </c>
      <c r="M25" s="34" t="s">
        <v>66</v>
      </c>
      <c r="N25" s="40">
        <f t="shared" si="3"/>
        <v>42.45</v>
      </c>
      <c r="O25" s="40">
        <f t="shared" si="3"/>
        <v>13.029976489028213</v>
      </c>
      <c r="P25" s="30">
        <v>76.05</v>
      </c>
      <c r="Q25" s="49">
        <v>0.96</v>
      </c>
      <c r="R25" s="43">
        <f t="shared" si="4"/>
        <v>12508.777429467083</v>
      </c>
      <c r="S25" s="49">
        <v>0.86</v>
      </c>
      <c r="T25" s="43">
        <f t="shared" si="5"/>
        <v>11205.779780564264</v>
      </c>
      <c r="U25" s="49">
        <v>44</v>
      </c>
      <c r="V25" s="49">
        <v>70</v>
      </c>
      <c r="W25" s="30">
        <v>39.770000000000003</v>
      </c>
      <c r="X25" s="30">
        <v>34.79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64000</v>
      </c>
      <c r="D27" s="45">
        <v>319</v>
      </c>
      <c r="E27" s="45">
        <v>6</v>
      </c>
      <c r="F27" s="36">
        <f t="shared" si="0"/>
        <v>1914</v>
      </c>
      <c r="G27" s="37">
        <v>6045</v>
      </c>
      <c r="H27" s="38">
        <f t="shared" si="1"/>
        <v>31.58307210031348</v>
      </c>
      <c r="I27" s="39">
        <v>39.17</v>
      </c>
      <c r="J27" s="38">
        <f t="shared" si="2"/>
        <v>12.371089341692791</v>
      </c>
      <c r="L27" s="52">
        <v>21</v>
      </c>
      <c r="M27" s="34" t="s">
        <v>68</v>
      </c>
      <c r="N27" s="40">
        <f t="shared" si="3"/>
        <v>39.17</v>
      </c>
      <c r="O27" s="40">
        <f t="shared" si="3"/>
        <v>12.371089341692791</v>
      </c>
      <c r="P27" s="30">
        <v>74.41</v>
      </c>
      <c r="Q27" s="49">
        <v>0.92</v>
      </c>
      <c r="R27" s="43">
        <f t="shared" si="4"/>
        <v>11381.402194357368</v>
      </c>
      <c r="S27" s="49">
        <v>0.82</v>
      </c>
      <c r="T27" s="43">
        <f t="shared" si="5"/>
        <v>10144.293260188088</v>
      </c>
      <c r="U27" s="49">
        <v>46</v>
      </c>
      <c r="V27" s="49">
        <v>69</v>
      </c>
      <c r="W27" s="30">
        <v>32.270000000000003</v>
      </c>
      <c r="X27" s="30">
        <v>39.54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/>
      <c r="D29" s="45"/>
      <c r="E29" s="45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50"/>
      <c r="Q29" s="42"/>
      <c r="R29" s="43"/>
      <c r="S29" s="42"/>
      <c r="T29" s="43"/>
      <c r="U29" s="44"/>
      <c r="V29" s="44"/>
      <c r="W29" s="50"/>
      <c r="X29" s="50"/>
    </row>
    <row r="30" spans="1:24" ht="15.95" customHeight="1">
      <c r="A30" s="52">
        <v>24</v>
      </c>
      <c r="B30" s="54" t="s">
        <v>71</v>
      </c>
      <c r="C30" s="53"/>
      <c r="D30" s="45"/>
      <c r="E30" s="45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50"/>
      <c r="Q30" s="42"/>
      <c r="R30" s="43"/>
      <c r="S30" s="42"/>
      <c r="T30" s="43"/>
      <c r="U30" s="44"/>
      <c r="V30" s="44"/>
      <c r="W30" s="50"/>
      <c r="X30" s="50"/>
    </row>
    <row r="31" spans="1:24" ht="15.95" customHeight="1">
      <c r="A31" s="52">
        <v>25</v>
      </c>
      <c r="B31" s="55" t="s">
        <v>72</v>
      </c>
      <c r="C31" s="53"/>
      <c r="D31" s="45"/>
      <c r="E31" s="45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50"/>
      <c r="Q31" s="42"/>
      <c r="R31" s="43"/>
      <c r="S31" s="42"/>
      <c r="T31" s="43"/>
      <c r="U31" s="44"/>
      <c r="V31" s="44"/>
      <c r="W31" s="50"/>
      <c r="X31" s="50"/>
    </row>
    <row r="32" spans="1:24" ht="15.95" customHeight="1">
      <c r="A32" s="52">
        <v>26</v>
      </c>
      <c r="B32" s="56" t="s">
        <v>73</v>
      </c>
      <c r="C32" s="53"/>
      <c r="D32" s="45"/>
      <c r="E32" s="45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50"/>
      <c r="Q32" s="42"/>
      <c r="R32" s="43"/>
      <c r="S32" s="42"/>
      <c r="T32" s="43"/>
      <c r="U32" s="44"/>
      <c r="V32" s="44"/>
      <c r="W32" s="50"/>
      <c r="X32" s="50"/>
    </row>
    <row r="33" spans="1:24" ht="15.95" customHeight="1">
      <c r="A33" s="52">
        <v>27</v>
      </c>
      <c r="B33" s="55" t="s">
        <v>74</v>
      </c>
      <c r="C33" s="53">
        <v>64000</v>
      </c>
      <c r="D33" s="45">
        <v>317</v>
      </c>
      <c r="E33" s="45">
        <v>6</v>
      </c>
      <c r="F33" s="36">
        <f t="shared" si="0"/>
        <v>1902</v>
      </c>
      <c r="G33" s="37">
        <v>6115</v>
      </c>
      <c r="H33" s="38">
        <f t="shared" si="1"/>
        <v>32.150368033648789</v>
      </c>
      <c r="I33" s="39">
        <v>42.99</v>
      </c>
      <c r="J33" s="38">
        <f t="shared" si="2"/>
        <v>13.821443217665614</v>
      </c>
      <c r="L33" s="52">
        <v>27</v>
      </c>
      <c r="M33" s="55" t="s">
        <v>74</v>
      </c>
      <c r="N33" s="40">
        <f t="shared" si="3"/>
        <v>42.99</v>
      </c>
      <c r="O33" s="40">
        <f t="shared" si="3"/>
        <v>13.821443217665614</v>
      </c>
      <c r="P33" s="30">
        <v>78.97</v>
      </c>
      <c r="Q33" s="49">
        <v>0.98</v>
      </c>
      <c r="R33" s="43">
        <f t="shared" si="4"/>
        <v>13545.014353312303</v>
      </c>
      <c r="S33" s="49">
        <v>0.88</v>
      </c>
      <c r="T33" s="43">
        <f t="shared" si="5"/>
        <v>12162.870031545741</v>
      </c>
      <c r="U33" s="49">
        <v>41</v>
      </c>
      <c r="V33" s="49">
        <v>70</v>
      </c>
      <c r="W33" s="30">
        <v>40.450000000000003</v>
      </c>
      <c r="X33" s="30">
        <v>32.14</v>
      </c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113</v>
      </c>
      <c r="E3" s="11" t="s">
        <v>7</v>
      </c>
      <c r="F3" t="s">
        <v>114</v>
      </c>
      <c r="G3" s="7"/>
      <c r="L3" s="1"/>
      <c r="M3" s="11" t="s">
        <v>5</v>
      </c>
      <c r="N3" t="str">
        <f>C3</f>
        <v>KOSOWO</v>
      </c>
      <c r="P3" s="11" t="s">
        <v>7</v>
      </c>
      <c r="Q3" s="12" t="str">
        <f>F3</f>
        <v>14.09.11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115</v>
      </c>
      <c r="L4" s="1"/>
      <c r="M4" s="11" t="s">
        <v>9</v>
      </c>
      <c r="P4" s="11" t="s">
        <v>10</v>
      </c>
      <c r="Q4" s="12" t="str">
        <f>F4</f>
        <v>16.04.11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53">
        <v>90667</v>
      </c>
      <c r="D11" s="45">
        <v>320</v>
      </c>
      <c r="E11" s="45">
        <v>4.5</v>
      </c>
      <c r="F11" s="36">
        <f t="shared" ref="F11:F29" si="0">D11*E11</f>
        <v>1440</v>
      </c>
      <c r="G11" s="37">
        <v>6880</v>
      </c>
      <c r="H11" s="38">
        <f t="shared" ref="H11:H29" si="1">G11*10/F11</f>
        <v>47.777777777777779</v>
      </c>
      <c r="I11" s="39">
        <v>39.54</v>
      </c>
      <c r="J11" s="38">
        <f t="shared" ref="J11:J29" si="2">H11*I11/100</f>
        <v>18.891333333333332</v>
      </c>
      <c r="K11"/>
      <c r="L11" s="46">
        <v>5</v>
      </c>
      <c r="M11" s="47" t="s">
        <v>52</v>
      </c>
      <c r="N11" s="40">
        <f t="shared" ref="N11:O29" si="3">I11</f>
        <v>39.54</v>
      </c>
      <c r="O11" s="40">
        <f t="shared" si="3"/>
        <v>18.891333333333332</v>
      </c>
      <c r="P11" s="30">
        <v>69.8</v>
      </c>
      <c r="Q11" s="49">
        <v>0.88</v>
      </c>
      <c r="R11" s="43">
        <f t="shared" ref="R11:R29" si="4">O11*Q11*1000</f>
        <v>16624.373333333329</v>
      </c>
      <c r="S11" s="49">
        <v>0.77</v>
      </c>
      <c r="T11" s="43">
        <f t="shared" ref="T11:T29" si="5">O11*S11*1000</f>
        <v>14546.326666666666</v>
      </c>
      <c r="U11" s="49">
        <v>42</v>
      </c>
      <c r="V11" s="49">
        <v>66</v>
      </c>
      <c r="W11" s="30">
        <v>35.270000000000003</v>
      </c>
      <c r="X11" s="30">
        <v>44.89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53">
        <v>88790</v>
      </c>
      <c r="D15" s="45">
        <v>320</v>
      </c>
      <c r="E15" s="45">
        <v>4.5</v>
      </c>
      <c r="F15" s="36">
        <f t="shared" si="0"/>
        <v>1440</v>
      </c>
      <c r="G15" s="37">
        <v>6750</v>
      </c>
      <c r="H15" s="38">
        <f t="shared" si="1"/>
        <v>46.875</v>
      </c>
      <c r="I15" s="39">
        <v>36.36</v>
      </c>
      <c r="J15" s="38">
        <f t="shared" si="2"/>
        <v>17.043749999999999</v>
      </c>
      <c r="K15"/>
      <c r="L15" s="46">
        <v>9</v>
      </c>
      <c r="M15" s="34" t="s">
        <v>56</v>
      </c>
      <c r="N15" s="40">
        <f t="shared" si="3"/>
        <v>36.36</v>
      </c>
      <c r="O15" s="40">
        <f t="shared" si="3"/>
        <v>17.043749999999999</v>
      </c>
      <c r="P15" s="30">
        <v>67.959999999999994</v>
      </c>
      <c r="Q15" s="49">
        <v>0.88</v>
      </c>
      <c r="R15" s="43">
        <f t="shared" si="4"/>
        <v>14998.5</v>
      </c>
      <c r="S15" s="49">
        <v>0.77</v>
      </c>
      <c r="T15" s="43">
        <f t="shared" si="5"/>
        <v>13123.687499999998</v>
      </c>
      <c r="U15" s="49">
        <v>43</v>
      </c>
      <c r="V15" s="49">
        <v>65</v>
      </c>
      <c r="W15" s="30">
        <v>33.03</v>
      </c>
      <c r="X15" s="30">
        <v>46.48</v>
      </c>
    </row>
    <row r="16" spans="1:24" s="6" customFormat="1" ht="15.95" customHeight="1">
      <c r="A16" s="46">
        <v>10</v>
      </c>
      <c r="B16" s="34" t="s">
        <v>57</v>
      </c>
      <c r="C16" s="53">
        <v>88000</v>
      </c>
      <c r="D16" s="45">
        <v>320</v>
      </c>
      <c r="E16" s="45">
        <v>4.5</v>
      </c>
      <c r="F16" s="36">
        <f t="shared" si="0"/>
        <v>1440</v>
      </c>
      <c r="G16" s="37">
        <v>6552</v>
      </c>
      <c r="H16" s="38">
        <f t="shared" si="1"/>
        <v>45.5</v>
      </c>
      <c r="I16" s="39">
        <v>39.24</v>
      </c>
      <c r="J16" s="38">
        <f t="shared" si="2"/>
        <v>17.854200000000002</v>
      </c>
      <c r="K16"/>
      <c r="L16" s="46">
        <v>10</v>
      </c>
      <c r="M16" s="34" t="s">
        <v>57</v>
      </c>
      <c r="N16" s="40">
        <f t="shared" si="3"/>
        <v>39.24</v>
      </c>
      <c r="O16" s="40">
        <f t="shared" si="3"/>
        <v>17.854200000000002</v>
      </c>
      <c r="P16" s="30">
        <v>65.16</v>
      </c>
      <c r="Q16" s="49">
        <v>0.83</v>
      </c>
      <c r="R16" s="43">
        <f t="shared" si="4"/>
        <v>14818.986000000001</v>
      </c>
      <c r="S16" s="49">
        <v>0.72</v>
      </c>
      <c r="T16" s="43">
        <f t="shared" si="5"/>
        <v>12855.024000000001</v>
      </c>
      <c r="U16" s="49">
        <v>42</v>
      </c>
      <c r="V16" s="49">
        <v>63</v>
      </c>
      <c r="W16" s="30">
        <v>33.979999999999997</v>
      </c>
      <c r="X16" s="30">
        <v>46.69</v>
      </c>
    </row>
    <row r="17" spans="1:24" s="6" customFormat="1" ht="15.95" customHeight="1">
      <c r="A17" s="46">
        <v>11</v>
      </c>
      <c r="B17" s="34" t="s">
        <v>58</v>
      </c>
      <c r="C17" s="53">
        <v>89200</v>
      </c>
      <c r="D17" s="45">
        <v>320</v>
      </c>
      <c r="E17" s="45">
        <v>4.5</v>
      </c>
      <c r="F17" s="36">
        <f t="shared" si="0"/>
        <v>1440</v>
      </c>
      <c r="G17" s="37">
        <v>6525</v>
      </c>
      <c r="H17" s="38">
        <f t="shared" si="1"/>
        <v>45.3125</v>
      </c>
      <c r="I17" s="39">
        <v>41.32</v>
      </c>
      <c r="J17" s="38">
        <f t="shared" si="2"/>
        <v>18.723125</v>
      </c>
      <c r="K17"/>
      <c r="L17" s="46">
        <v>11</v>
      </c>
      <c r="M17" s="34" t="s">
        <v>58</v>
      </c>
      <c r="N17" s="40">
        <f t="shared" si="3"/>
        <v>41.32</v>
      </c>
      <c r="O17" s="40">
        <f t="shared" si="3"/>
        <v>18.723125</v>
      </c>
      <c r="P17" s="30">
        <v>70.91</v>
      </c>
      <c r="Q17" s="49">
        <v>0.9</v>
      </c>
      <c r="R17" s="43">
        <f t="shared" si="4"/>
        <v>16850.8125</v>
      </c>
      <c r="S17" s="49">
        <v>0.79</v>
      </c>
      <c r="T17" s="43">
        <f t="shared" si="5"/>
        <v>14791.268750000001</v>
      </c>
      <c r="U17" s="49">
        <v>42</v>
      </c>
      <c r="V17" s="49">
        <v>66</v>
      </c>
      <c r="W17" s="30">
        <v>36.81</v>
      </c>
      <c r="X17" s="30">
        <v>42.72</v>
      </c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53">
        <v>89000</v>
      </c>
      <c r="D19" s="45">
        <v>320</v>
      </c>
      <c r="E19" s="45">
        <v>4.5</v>
      </c>
      <c r="F19" s="36">
        <f t="shared" si="0"/>
        <v>1440</v>
      </c>
      <c r="G19" s="37">
        <v>7254</v>
      </c>
      <c r="H19" s="38">
        <f t="shared" si="1"/>
        <v>50.375</v>
      </c>
      <c r="I19" s="39">
        <v>37.19</v>
      </c>
      <c r="J19" s="38">
        <f t="shared" si="2"/>
        <v>18.734462499999999</v>
      </c>
      <c r="K19"/>
      <c r="L19" s="46">
        <v>13</v>
      </c>
      <c r="M19" s="34" t="s">
        <v>60</v>
      </c>
      <c r="N19" s="40">
        <f t="shared" si="3"/>
        <v>37.19</v>
      </c>
      <c r="O19" s="40">
        <f t="shared" si="3"/>
        <v>18.734462499999999</v>
      </c>
      <c r="P19" s="30">
        <v>73.98</v>
      </c>
      <c r="Q19" s="49">
        <v>0.92</v>
      </c>
      <c r="R19" s="43">
        <f t="shared" si="4"/>
        <v>17235.7055</v>
      </c>
      <c r="S19" s="49">
        <v>0.82</v>
      </c>
      <c r="T19" s="43">
        <f t="shared" si="5"/>
        <v>15362.259249999999</v>
      </c>
      <c r="U19" s="49">
        <v>46</v>
      </c>
      <c r="V19" s="49">
        <v>69</v>
      </c>
      <c r="W19" s="30">
        <v>40.14</v>
      </c>
      <c r="X19" s="30">
        <v>39.61</v>
      </c>
    </row>
    <row r="20" spans="1:24" s="6" customFormat="1" ht="15.95" customHeight="1">
      <c r="A20" s="46">
        <v>14</v>
      </c>
      <c r="B20" s="34" t="s">
        <v>61</v>
      </c>
      <c r="C20" s="53">
        <v>88900</v>
      </c>
      <c r="D20" s="45">
        <v>320</v>
      </c>
      <c r="E20" s="45">
        <v>4.5</v>
      </c>
      <c r="F20" s="36">
        <f t="shared" si="0"/>
        <v>1440</v>
      </c>
      <c r="G20" s="37">
        <v>7425</v>
      </c>
      <c r="H20" s="38">
        <f t="shared" si="1"/>
        <v>51.5625</v>
      </c>
      <c r="I20" s="39">
        <v>35.799999999999997</v>
      </c>
      <c r="J20" s="38">
        <f t="shared" si="2"/>
        <v>18.459374999999998</v>
      </c>
      <c r="K20"/>
      <c r="L20" s="46">
        <v>14</v>
      </c>
      <c r="M20" s="34" t="s">
        <v>61</v>
      </c>
      <c r="N20" s="40">
        <f t="shared" si="3"/>
        <v>35.799999999999997</v>
      </c>
      <c r="O20" s="40">
        <f t="shared" si="3"/>
        <v>18.459374999999998</v>
      </c>
      <c r="P20" s="30">
        <v>62.86</v>
      </c>
      <c r="Q20" s="49">
        <v>0.83</v>
      </c>
      <c r="R20" s="43">
        <f t="shared" si="4"/>
        <v>15321.281249999996</v>
      </c>
      <c r="S20" s="49">
        <v>0.72</v>
      </c>
      <c r="T20" s="43">
        <f t="shared" si="5"/>
        <v>13290.749999999998</v>
      </c>
      <c r="U20" s="49">
        <v>38</v>
      </c>
      <c r="V20" s="49">
        <v>62</v>
      </c>
      <c r="W20" s="30">
        <v>31.27</v>
      </c>
      <c r="X20" s="30">
        <v>49.37</v>
      </c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53">
        <v>88000</v>
      </c>
      <c r="D23" s="45">
        <v>320</v>
      </c>
      <c r="E23" s="45">
        <v>4.5</v>
      </c>
      <c r="F23" s="36">
        <f t="shared" si="0"/>
        <v>1440</v>
      </c>
      <c r="G23" s="37">
        <v>8370</v>
      </c>
      <c r="H23" s="38">
        <f t="shared" si="1"/>
        <v>58.125</v>
      </c>
      <c r="I23" s="39">
        <v>31.81</v>
      </c>
      <c r="J23" s="38">
        <f t="shared" si="2"/>
        <v>18.489562499999998</v>
      </c>
      <c r="K23"/>
      <c r="L23" s="46">
        <v>17</v>
      </c>
      <c r="M23" s="34" t="s">
        <v>64</v>
      </c>
      <c r="N23" s="40">
        <f t="shared" si="3"/>
        <v>31.81</v>
      </c>
      <c r="O23" s="40">
        <f t="shared" si="3"/>
        <v>18.489562499999998</v>
      </c>
      <c r="P23" s="30">
        <v>64.31</v>
      </c>
      <c r="Q23" s="49">
        <v>0.84</v>
      </c>
      <c r="R23" s="43">
        <f t="shared" si="4"/>
        <v>15531.232499999998</v>
      </c>
      <c r="S23" s="49">
        <v>0.73</v>
      </c>
      <c r="T23" s="43">
        <f t="shared" si="5"/>
        <v>13497.380624999998</v>
      </c>
      <c r="U23" s="49">
        <v>45</v>
      </c>
      <c r="V23" s="49">
        <v>65</v>
      </c>
      <c r="W23" s="30">
        <v>30.38</v>
      </c>
      <c r="X23" s="30">
        <v>49.57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53">
        <v>89000</v>
      </c>
      <c r="D25" s="45">
        <v>320</v>
      </c>
      <c r="E25" s="45">
        <v>4.5</v>
      </c>
      <c r="F25" s="36">
        <f t="shared" si="0"/>
        <v>1440</v>
      </c>
      <c r="G25" s="37">
        <v>8388</v>
      </c>
      <c r="H25" s="38">
        <f t="shared" si="1"/>
        <v>58.25</v>
      </c>
      <c r="I25" s="39">
        <v>33.97</v>
      </c>
      <c r="J25" s="38">
        <f t="shared" si="2"/>
        <v>19.787524999999999</v>
      </c>
      <c r="L25" s="52">
        <v>19</v>
      </c>
      <c r="M25" s="34" t="s">
        <v>66</v>
      </c>
      <c r="N25" s="40">
        <f t="shared" si="3"/>
        <v>33.97</v>
      </c>
      <c r="O25" s="40">
        <f t="shared" si="3"/>
        <v>19.787524999999999</v>
      </c>
      <c r="P25" s="30">
        <v>68.91</v>
      </c>
      <c r="Q25" s="49">
        <v>0.88</v>
      </c>
      <c r="R25" s="43">
        <f t="shared" si="4"/>
        <v>17413.021999999997</v>
      </c>
      <c r="S25" s="49">
        <v>0.77</v>
      </c>
      <c r="T25" s="43">
        <f t="shared" si="5"/>
        <v>15236.394249999999</v>
      </c>
      <c r="U25" s="49">
        <v>43</v>
      </c>
      <c r="V25" s="49">
        <v>66</v>
      </c>
      <c r="W25" s="30">
        <v>34.74</v>
      </c>
      <c r="X25" s="30">
        <v>44.57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90667</v>
      </c>
      <c r="D27" s="45">
        <v>320</v>
      </c>
      <c r="E27" s="45">
        <v>4.5</v>
      </c>
      <c r="F27" s="36">
        <f t="shared" si="0"/>
        <v>1440</v>
      </c>
      <c r="G27" s="37">
        <v>8505</v>
      </c>
      <c r="H27" s="38">
        <f t="shared" si="1"/>
        <v>59.0625</v>
      </c>
      <c r="I27" s="39">
        <v>35.24</v>
      </c>
      <c r="J27" s="38">
        <f t="shared" si="2"/>
        <v>20.813625000000002</v>
      </c>
      <c r="L27" s="52">
        <v>21</v>
      </c>
      <c r="M27" s="34" t="s">
        <v>68</v>
      </c>
      <c r="N27" s="40">
        <f t="shared" si="3"/>
        <v>35.24</v>
      </c>
      <c r="O27" s="40">
        <f t="shared" si="3"/>
        <v>20.813625000000002</v>
      </c>
      <c r="P27" s="30">
        <v>69.94</v>
      </c>
      <c r="Q27" s="49">
        <v>0.88</v>
      </c>
      <c r="R27" s="43">
        <f t="shared" si="4"/>
        <v>18315.990000000002</v>
      </c>
      <c r="S27" s="49">
        <v>0.77</v>
      </c>
      <c r="T27" s="43">
        <f t="shared" si="5"/>
        <v>16026.491250000003</v>
      </c>
      <c r="U27" s="49">
        <v>44</v>
      </c>
      <c r="V27" s="49">
        <v>66</v>
      </c>
      <c r="W27" s="30">
        <v>34.21</v>
      </c>
      <c r="X27" s="30">
        <v>45.82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>
        <v>88500</v>
      </c>
      <c r="D29" s="45">
        <v>320</v>
      </c>
      <c r="E29" s="45">
        <v>4.5</v>
      </c>
      <c r="F29" s="36">
        <f t="shared" si="0"/>
        <v>1440</v>
      </c>
      <c r="G29" s="37">
        <v>8532</v>
      </c>
      <c r="H29" s="38">
        <f t="shared" si="1"/>
        <v>59.25</v>
      </c>
      <c r="I29" s="39">
        <v>36.159999999999997</v>
      </c>
      <c r="J29" s="38">
        <f t="shared" si="2"/>
        <v>21.424800000000001</v>
      </c>
      <c r="L29" s="52">
        <v>23</v>
      </c>
      <c r="M29" s="34" t="s">
        <v>70</v>
      </c>
      <c r="N29" s="40">
        <f t="shared" si="3"/>
        <v>36.159999999999997</v>
      </c>
      <c r="O29" s="40">
        <f t="shared" si="3"/>
        <v>21.424800000000001</v>
      </c>
      <c r="P29" s="30">
        <v>74.72</v>
      </c>
      <c r="Q29" s="49">
        <v>0.94</v>
      </c>
      <c r="R29" s="43">
        <f t="shared" si="4"/>
        <v>20139.312000000002</v>
      </c>
      <c r="S29" s="49">
        <v>0.84</v>
      </c>
      <c r="T29" s="43">
        <f t="shared" si="5"/>
        <v>17996.832000000002</v>
      </c>
      <c r="U29" s="49">
        <v>47</v>
      </c>
      <c r="V29" s="49">
        <v>70</v>
      </c>
      <c r="W29" s="30">
        <v>40.369999999999997</v>
      </c>
      <c r="X29" s="30">
        <v>38.299999999999997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C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116</v>
      </c>
      <c r="E3" s="11" t="s">
        <v>7</v>
      </c>
      <c r="F3" t="s">
        <v>117</v>
      </c>
      <c r="G3" s="7"/>
      <c r="L3" s="1"/>
      <c r="M3" s="11" t="s">
        <v>5</v>
      </c>
      <c r="N3" t="str">
        <f>C3</f>
        <v>Pawłowice</v>
      </c>
      <c r="P3" s="11" t="s">
        <v>7</v>
      </c>
      <c r="Q3" s="12" t="str">
        <f>F3</f>
        <v>26.09.11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93</v>
      </c>
      <c r="L4" s="1"/>
      <c r="M4" s="11" t="s">
        <v>9</v>
      </c>
      <c r="P4" s="11" t="s">
        <v>10</v>
      </c>
      <c r="Q4" s="12" t="str">
        <f>F4</f>
        <v>22.04.11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85334</v>
      </c>
      <c r="D11" s="45">
        <v>150</v>
      </c>
      <c r="E11" s="45">
        <v>7.5</v>
      </c>
      <c r="F11" s="36">
        <f t="shared" ref="F11:F29" si="0">D11*E11</f>
        <v>1125</v>
      </c>
      <c r="G11" s="37">
        <v>4504</v>
      </c>
      <c r="H11" s="38">
        <f t="shared" ref="H11:H29" si="1">G11*10/F11</f>
        <v>40.035555555555554</v>
      </c>
      <c r="I11" s="39">
        <v>51.96</v>
      </c>
      <c r="J11" s="38">
        <f t="shared" ref="J11:J29" si="2">H11*I11/100</f>
        <v>20.802474666666669</v>
      </c>
      <c r="K11"/>
      <c r="L11" s="46">
        <v>5</v>
      </c>
      <c r="M11" s="47" t="s">
        <v>52</v>
      </c>
      <c r="N11" s="40">
        <f t="shared" ref="N11:O29" si="3">I11</f>
        <v>51.96</v>
      </c>
      <c r="O11" s="40">
        <f t="shared" si="3"/>
        <v>20.802474666666669</v>
      </c>
      <c r="P11" s="77">
        <v>80.964630126953125</v>
      </c>
      <c r="Q11" s="49">
        <v>1</v>
      </c>
      <c r="R11" s="43">
        <f t="shared" ref="R11:R29" si="4">O11*Q11*1000</f>
        <v>20802.474666666669</v>
      </c>
      <c r="S11" s="49">
        <v>0.9</v>
      </c>
      <c r="T11" s="43">
        <f t="shared" ref="T11:T29" si="5">O11*S11*1000</f>
        <v>18722.227200000001</v>
      </c>
      <c r="U11" s="49">
        <v>45</v>
      </c>
      <c r="V11" s="49">
        <v>72</v>
      </c>
      <c r="W11" s="77">
        <v>49.362419128417969</v>
      </c>
      <c r="X11" s="77">
        <v>29.973485946655273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85334</v>
      </c>
      <c r="D15" s="45">
        <v>150</v>
      </c>
      <c r="E15" s="45">
        <v>7.5</v>
      </c>
      <c r="F15" s="36">
        <f t="shared" si="0"/>
        <v>1125</v>
      </c>
      <c r="G15" s="37">
        <v>4139</v>
      </c>
      <c r="H15" s="38">
        <f t="shared" si="1"/>
        <v>36.791111111111114</v>
      </c>
      <c r="I15" s="39">
        <v>48.32</v>
      </c>
      <c r="J15" s="38">
        <f t="shared" si="2"/>
        <v>17.77746488888889</v>
      </c>
      <c r="K15"/>
      <c r="L15" s="46">
        <v>9</v>
      </c>
      <c r="M15" s="34" t="s">
        <v>56</v>
      </c>
      <c r="N15" s="40">
        <f t="shared" si="3"/>
        <v>48.32</v>
      </c>
      <c r="O15" s="40">
        <f t="shared" si="3"/>
        <v>17.77746488888889</v>
      </c>
      <c r="P15" s="77">
        <v>76.962898254394531</v>
      </c>
      <c r="Q15" s="49">
        <v>0.97</v>
      </c>
      <c r="R15" s="43">
        <f t="shared" si="4"/>
        <v>17244.140942222224</v>
      </c>
      <c r="S15" s="49">
        <v>0.88</v>
      </c>
      <c r="T15" s="43">
        <f t="shared" si="5"/>
        <v>15644.169102222224</v>
      </c>
      <c r="U15" s="49">
        <v>50</v>
      </c>
      <c r="V15" s="49">
        <v>73</v>
      </c>
      <c r="W15" s="77">
        <v>45.580219268798828</v>
      </c>
      <c r="X15" s="77">
        <v>34.839714050292969</v>
      </c>
    </row>
    <row r="16" spans="1:24" s="6" customFormat="1" ht="15.95" customHeight="1">
      <c r="A16" s="46">
        <v>10</v>
      </c>
      <c r="B16" s="34" t="s">
        <v>57</v>
      </c>
      <c r="C16" s="48">
        <v>82667</v>
      </c>
      <c r="D16" s="45">
        <v>150</v>
      </c>
      <c r="E16" s="45">
        <v>7.5</v>
      </c>
      <c r="F16" s="36">
        <f t="shared" si="0"/>
        <v>1125</v>
      </c>
      <c r="G16" s="37">
        <v>4237</v>
      </c>
      <c r="H16" s="38">
        <f t="shared" si="1"/>
        <v>37.662222222222219</v>
      </c>
      <c r="I16" s="39">
        <v>48.83</v>
      </c>
      <c r="J16" s="38">
        <f t="shared" si="2"/>
        <v>18.39046311111111</v>
      </c>
      <c r="K16"/>
      <c r="L16" s="46">
        <v>10</v>
      </c>
      <c r="M16" s="34" t="s">
        <v>57</v>
      </c>
      <c r="N16" s="40">
        <f t="shared" si="3"/>
        <v>48.83</v>
      </c>
      <c r="O16" s="40">
        <f t="shared" si="3"/>
        <v>18.39046311111111</v>
      </c>
      <c r="P16" s="77">
        <v>78.128067016601562</v>
      </c>
      <c r="Q16" s="49">
        <v>0.98</v>
      </c>
      <c r="R16" s="43">
        <f t="shared" si="4"/>
        <v>18022.653848888887</v>
      </c>
      <c r="S16" s="49">
        <v>0.88</v>
      </c>
      <c r="T16" s="43">
        <f t="shared" si="5"/>
        <v>16183.607537777778</v>
      </c>
      <c r="U16" s="49">
        <v>58</v>
      </c>
      <c r="V16" s="49">
        <v>76</v>
      </c>
      <c r="W16" s="77">
        <v>43.250835418701172</v>
      </c>
      <c r="X16" s="77">
        <v>34.782478332519531</v>
      </c>
    </row>
    <row r="17" spans="1:24" s="6" customFormat="1" ht="15.95" customHeight="1">
      <c r="A17" s="46">
        <v>11</v>
      </c>
      <c r="B17" s="34" t="s">
        <v>58</v>
      </c>
      <c r="C17" s="48">
        <v>85334</v>
      </c>
      <c r="D17" s="45">
        <v>150</v>
      </c>
      <c r="E17" s="45">
        <v>7.5</v>
      </c>
      <c r="F17" s="36">
        <f t="shared" si="0"/>
        <v>1125</v>
      </c>
      <c r="G17" s="37">
        <v>4048</v>
      </c>
      <c r="H17" s="38">
        <f t="shared" si="1"/>
        <v>35.982222222222219</v>
      </c>
      <c r="I17" s="39">
        <v>49.36</v>
      </c>
      <c r="J17" s="38">
        <f t="shared" si="2"/>
        <v>17.760824888888887</v>
      </c>
      <c r="K17"/>
      <c r="L17" s="46">
        <v>11</v>
      </c>
      <c r="M17" s="34" t="s">
        <v>58</v>
      </c>
      <c r="N17" s="40">
        <f t="shared" si="3"/>
        <v>49.36</v>
      </c>
      <c r="O17" s="40">
        <f t="shared" si="3"/>
        <v>17.760824888888887</v>
      </c>
      <c r="P17" s="77">
        <v>75.791778564453125</v>
      </c>
      <c r="Q17" s="49">
        <v>0.96</v>
      </c>
      <c r="R17" s="43">
        <f t="shared" si="4"/>
        <v>17050.39189333333</v>
      </c>
      <c r="S17" s="49">
        <v>0.86</v>
      </c>
      <c r="T17" s="43">
        <f t="shared" si="5"/>
        <v>15274.309404444442</v>
      </c>
      <c r="U17" s="49">
        <v>48</v>
      </c>
      <c r="V17" s="49">
        <v>71</v>
      </c>
      <c r="W17" s="77">
        <v>43.802032470703125</v>
      </c>
      <c r="X17" s="77">
        <v>35.638080596923828</v>
      </c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86000</v>
      </c>
      <c r="D19" s="45">
        <v>150</v>
      </c>
      <c r="E19" s="45">
        <v>7.5</v>
      </c>
      <c r="F19" s="36">
        <f t="shared" si="0"/>
        <v>1125</v>
      </c>
      <c r="G19" s="37">
        <v>4630</v>
      </c>
      <c r="H19" s="38">
        <f t="shared" si="1"/>
        <v>41.155555555555559</v>
      </c>
      <c r="I19" s="39">
        <v>37.36</v>
      </c>
      <c r="J19" s="38">
        <f t="shared" si="2"/>
        <v>15.375715555555557</v>
      </c>
      <c r="K19"/>
      <c r="L19" s="46">
        <v>13</v>
      </c>
      <c r="M19" s="34" t="s">
        <v>60</v>
      </c>
      <c r="N19" s="40">
        <f t="shared" si="3"/>
        <v>37.36</v>
      </c>
      <c r="O19" s="40">
        <f t="shared" si="3"/>
        <v>15.375715555555557</v>
      </c>
      <c r="P19" s="77">
        <v>75.898826599121094</v>
      </c>
      <c r="Q19" s="49">
        <v>0.93</v>
      </c>
      <c r="R19" s="43">
        <f t="shared" si="4"/>
        <v>14299.415466666667</v>
      </c>
      <c r="S19" s="49">
        <v>0.83</v>
      </c>
      <c r="T19" s="43">
        <f t="shared" si="5"/>
        <v>12761.843911111111</v>
      </c>
      <c r="U19" s="49">
        <v>50</v>
      </c>
      <c r="V19" s="49">
        <v>71</v>
      </c>
      <c r="W19" s="77">
        <v>38.045516967773437</v>
      </c>
      <c r="X19" s="77">
        <v>38.61083984375</v>
      </c>
    </row>
    <row r="20" spans="1:24" s="6" customFormat="1" ht="15.95" customHeight="1">
      <c r="A20" s="46">
        <v>14</v>
      </c>
      <c r="B20" s="34" t="s">
        <v>61</v>
      </c>
      <c r="C20" s="48">
        <v>85334</v>
      </c>
      <c r="D20" s="45">
        <v>150</v>
      </c>
      <c r="E20" s="45">
        <v>7.5</v>
      </c>
      <c r="F20" s="36">
        <f t="shared" si="0"/>
        <v>1125</v>
      </c>
      <c r="G20" s="37">
        <v>4484</v>
      </c>
      <c r="H20" s="38">
        <f t="shared" si="1"/>
        <v>39.857777777777777</v>
      </c>
      <c r="I20" s="39">
        <v>42.05</v>
      </c>
      <c r="J20" s="38">
        <f t="shared" si="2"/>
        <v>16.760195555555555</v>
      </c>
      <c r="K20"/>
      <c r="L20" s="46">
        <v>14</v>
      </c>
      <c r="M20" s="34" t="s">
        <v>61</v>
      </c>
      <c r="N20" s="40">
        <f t="shared" si="3"/>
        <v>42.05</v>
      </c>
      <c r="O20" s="40">
        <f t="shared" si="3"/>
        <v>16.760195555555555</v>
      </c>
      <c r="P20" s="77">
        <v>70.425590515136719</v>
      </c>
      <c r="Q20" s="49">
        <v>0.89</v>
      </c>
      <c r="R20" s="43">
        <f t="shared" si="4"/>
        <v>14916.574044444444</v>
      </c>
      <c r="S20" s="49">
        <v>0.78</v>
      </c>
      <c r="T20" s="43">
        <f t="shared" si="5"/>
        <v>13072.952533333333</v>
      </c>
      <c r="U20" s="49">
        <v>49</v>
      </c>
      <c r="V20" s="49">
        <v>68</v>
      </c>
      <c r="W20" s="77">
        <v>29.260385513305664</v>
      </c>
      <c r="X20" s="77">
        <v>46.122226715087891</v>
      </c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86000</v>
      </c>
      <c r="D23" s="45">
        <v>150</v>
      </c>
      <c r="E23" s="45">
        <v>7.5</v>
      </c>
      <c r="F23" s="36">
        <f t="shared" si="0"/>
        <v>1125</v>
      </c>
      <c r="G23" s="37">
        <v>4823</v>
      </c>
      <c r="H23" s="38">
        <f t="shared" si="1"/>
        <v>42.871111111111112</v>
      </c>
      <c r="I23" s="39">
        <v>41.05</v>
      </c>
      <c r="J23" s="38">
        <f t="shared" si="2"/>
        <v>17.598591111111112</v>
      </c>
      <c r="K23"/>
      <c r="L23" s="46">
        <v>17</v>
      </c>
      <c r="M23" s="34" t="s">
        <v>64</v>
      </c>
      <c r="N23" s="40">
        <f t="shared" si="3"/>
        <v>41.05</v>
      </c>
      <c r="O23" s="40">
        <f t="shared" si="3"/>
        <v>17.598591111111112</v>
      </c>
      <c r="P23" s="77">
        <v>73.862648010253906</v>
      </c>
      <c r="Q23" s="49">
        <v>0.93</v>
      </c>
      <c r="R23" s="43">
        <f t="shared" si="4"/>
        <v>16366.689733333335</v>
      </c>
      <c r="S23" s="49">
        <v>0.83</v>
      </c>
      <c r="T23" s="43">
        <f t="shared" si="5"/>
        <v>14606.830622222222</v>
      </c>
      <c r="U23" s="49">
        <v>49</v>
      </c>
      <c r="V23" s="49">
        <v>71</v>
      </c>
      <c r="W23" s="77">
        <v>37.939876556396484</v>
      </c>
      <c r="X23" s="77">
        <v>40.680561065673828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85334</v>
      </c>
      <c r="D25" s="45">
        <v>150</v>
      </c>
      <c r="E25" s="45">
        <v>7.5</v>
      </c>
      <c r="F25" s="36">
        <f t="shared" si="0"/>
        <v>1125</v>
      </c>
      <c r="G25" s="37">
        <v>4407</v>
      </c>
      <c r="H25" s="38">
        <f t="shared" si="1"/>
        <v>39.173333333333332</v>
      </c>
      <c r="I25" s="39">
        <v>44.15</v>
      </c>
      <c r="J25" s="38">
        <f t="shared" si="2"/>
        <v>17.295026666666665</v>
      </c>
      <c r="L25" s="52">
        <v>19</v>
      </c>
      <c r="M25" s="34" t="s">
        <v>66</v>
      </c>
      <c r="N25" s="40">
        <f t="shared" si="3"/>
        <v>44.15</v>
      </c>
      <c r="O25" s="40">
        <f t="shared" si="3"/>
        <v>17.295026666666665</v>
      </c>
      <c r="P25" s="77">
        <v>74.329086303710938</v>
      </c>
      <c r="Q25" s="49">
        <v>0.95</v>
      </c>
      <c r="R25" s="43">
        <f t="shared" ref="R25" si="6">O25*Q25*1000</f>
        <v>16430.275333333331</v>
      </c>
      <c r="S25" s="49">
        <v>0.85</v>
      </c>
      <c r="T25" s="43">
        <f t="shared" ref="T25" si="7">O25*S25*1000</f>
        <v>14700.772666666666</v>
      </c>
      <c r="U25" s="49">
        <v>47</v>
      </c>
      <c r="V25" s="49">
        <v>70</v>
      </c>
      <c r="W25" s="77">
        <v>41.018104553222656</v>
      </c>
      <c r="X25" s="77">
        <v>37.690258026123047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86500</v>
      </c>
      <c r="D27" s="45">
        <v>150</v>
      </c>
      <c r="E27" s="45">
        <v>7.5</v>
      </c>
      <c r="F27" s="36">
        <f t="shared" si="0"/>
        <v>1125</v>
      </c>
      <c r="G27" s="37">
        <v>4903</v>
      </c>
      <c r="H27" s="38">
        <f t="shared" si="1"/>
        <v>43.582222222222221</v>
      </c>
      <c r="I27" s="39">
        <v>43.69</v>
      </c>
      <c r="J27" s="38">
        <f t="shared" si="2"/>
        <v>19.041072888888888</v>
      </c>
      <c r="L27" s="52">
        <v>21</v>
      </c>
      <c r="M27" s="34" t="s">
        <v>68</v>
      </c>
      <c r="N27" s="40">
        <f t="shared" si="3"/>
        <v>43.69</v>
      </c>
      <c r="O27" s="40">
        <f t="shared" si="3"/>
        <v>19.041072888888888</v>
      </c>
      <c r="P27" s="77">
        <v>74.547035217285156</v>
      </c>
      <c r="Q27" s="49">
        <v>0.93</v>
      </c>
      <c r="R27" s="43">
        <f t="shared" si="4"/>
        <v>17708.197786666668</v>
      </c>
      <c r="S27" s="49">
        <v>0.83</v>
      </c>
      <c r="T27" s="43">
        <f t="shared" si="5"/>
        <v>15804.090497777777</v>
      </c>
      <c r="U27" s="49">
        <v>50</v>
      </c>
      <c r="V27" s="49">
        <v>71</v>
      </c>
      <c r="W27" s="77">
        <v>41.025123596191406</v>
      </c>
      <c r="X27" s="77">
        <v>38.763149261474609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>
        <v>85500</v>
      </c>
      <c r="D29" s="45">
        <v>150</v>
      </c>
      <c r="E29" s="45">
        <v>7.5</v>
      </c>
      <c r="F29" s="36">
        <f t="shared" si="0"/>
        <v>1125</v>
      </c>
      <c r="G29" s="37">
        <v>4394</v>
      </c>
      <c r="H29" s="38">
        <f t="shared" si="1"/>
        <v>39.05777777777778</v>
      </c>
      <c r="I29" s="39">
        <v>42.73</v>
      </c>
      <c r="J29" s="38">
        <f t="shared" si="2"/>
        <v>16.689388444444443</v>
      </c>
      <c r="L29" s="52">
        <v>23</v>
      </c>
      <c r="M29" s="34" t="s">
        <v>70</v>
      </c>
      <c r="N29" s="40">
        <f t="shared" si="3"/>
        <v>42.73</v>
      </c>
      <c r="O29" s="40">
        <f t="shared" si="3"/>
        <v>16.689388444444443</v>
      </c>
      <c r="P29" s="77">
        <v>74.871299743652344</v>
      </c>
      <c r="Q29" s="49">
        <v>0.94</v>
      </c>
      <c r="R29" s="43">
        <f t="shared" si="4"/>
        <v>15688.025137777777</v>
      </c>
      <c r="S29" s="49">
        <v>0.84</v>
      </c>
      <c r="T29" s="43">
        <f t="shared" si="5"/>
        <v>14019.086293333332</v>
      </c>
      <c r="U29" s="49">
        <v>46</v>
      </c>
      <c r="V29" s="49">
        <v>70</v>
      </c>
      <c r="W29" s="77">
        <v>40.709014892578125</v>
      </c>
      <c r="X29" s="77">
        <v>38.054088592529297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118</v>
      </c>
      <c r="E3" s="11" t="s">
        <v>7</v>
      </c>
      <c r="F3" t="s">
        <v>119</v>
      </c>
      <c r="G3" s="7"/>
      <c r="L3" s="1"/>
      <c r="M3" s="11" t="s">
        <v>5</v>
      </c>
      <c r="N3" t="str">
        <f>C3</f>
        <v>KOBYLNIKI</v>
      </c>
      <c r="P3" s="11" t="s">
        <v>7</v>
      </c>
      <c r="Q3" s="12" t="str">
        <f>F3</f>
        <v>07.09.11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115</v>
      </c>
      <c r="L4" s="1"/>
      <c r="M4" s="11" t="s">
        <v>9</v>
      </c>
      <c r="P4" s="11" t="s">
        <v>10</v>
      </c>
      <c r="Q4" s="12" t="str">
        <f>F4</f>
        <v>16.04.11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85334</v>
      </c>
      <c r="D11" s="45">
        <v>335</v>
      </c>
      <c r="E11" s="85">
        <v>3.75</v>
      </c>
      <c r="F11" s="36">
        <f t="shared" ref="F11:F29" si="0">D11*E11</f>
        <v>1256.25</v>
      </c>
      <c r="G11" s="37">
        <v>5130</v>
      </c>
      <c r="H11" s="38">
        <f t="shared" ref="H11:H29" si="1">G11*10/F11</f>
        <v>40.835820895522389</v>
      </c>
      <c r="I11" s="39">
        <v>39.17</v>
      </c>
      <c r="J11" s="38">
        <f t="shared" ref="J11:J29" si="2">H11*I11/100</f>
        <v>15.99539104477612</v>
      </c>
      <c r="K11"/>
      <c r="L11" s="46">
        <v>5</v>
      </c>
      <c r="M11" s="47" t="s">
        <v>52</v>
      </c>
      <c r="N11" s="40">
        <f t="shared" ref="N11:O29" si="3">I11</f>
        <v>39.17</v>
      </c>
      <c r="O11" s="40">
        <f t="shared" si="3"/>
        <v>15.99539104477612</v>
      </c>
      <c r="P11" s="30">
        <v>72.92</v>
      </c>
      <c r="Q11" s="49">
        <v>0.92</v>
      </c>
      <c r="R11" s="43">
        <f t="shared" ref="R11:R29" si="4">O11*Q11*1000</f>
        <v>14715.759761194031</v>
      </c>
      <c r="S11" s="49">
        <v>0.82</v>
      </c>
      <c r="T11" s="43">
        <f t="shared" ref="T11:T29" si="5">O11*S11*1000</f>
        <v>13116.220656716418</v>
      </c>
      <c r="U11" s="49">
        <v>50</v>
      </c>
      <c r="V11" s="49">
        <v>70</v>
      </c>
      <c r="W11" s="30">
        <v>38.22</v>
      </c>
      <c r="X11" s="30">
        <v>39.18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85334</v>
      </c>
      <c r="D15" s="45">
        <v>335</v>
      </c>
      <c r="E15" s="45">
        <v>4.5</v>
      </c>
      <c r="F15" s="36">
        <f t="shared" si="0"/>
        <v>1507.5</v>
      </c>
      <c r="G15" s="37">
        <v>5260</v>
      </c>
      <c r="H15" s="38">
        <f t="shared" si="1"/>
        <v>34.892205638474294</v>
      </c>
      <c r="I15" s="39">
        <v>40.65</v>
      </c>
      <c r="J15" s="38">
        <f t="shared" si="2"/>
        <v>14.1836815920398</v>
      </c>
      <c r="K15"/>
      <c r="L15" s="46">
        <v>9</v>
      </c>
      <c r="M15" s="34" t="s">
        <v>56</v>
      </c>
      <c r="N15" s="40">
        <f t="shared" si="3"/>
        <v>40.65</v>
      </c>
      <c r="O15" s="40">
        <f t="shared" si="3"/>
        <v>14.1836815920398</v>
      </c>
      <c r="P15" s="30">
        <v>77.45</v>
      </c>
      <c r="Q15" s="49">
        <v>0.97</v>
      </c>
      <c r="R15" s="43">
        <f t="shared" si="4"/>
        <v>13758.171144278605</v>
      </c>
      <c r="S15" s="49">
        <v>0.88</v>
      </c>
      <c r="T15" s="43">
        <f t="shared" si="5"/>
        <v>12481.639800995024</v>
      </c>
      <c r="U15" s="49">
        <v>52</v>
      </c>
      <c r="V15" s="49">
        <v>74</v>
      </c>
      <c r="W15" s="30">
        <v>44.04</v>
      </c>
      <c r="X15" s="30">
        <v>34.47</v>
      </c>
    </row>
    <row r="16" spans="1:24" s="6" customFormat="1" ht="15.95" customHeight="1">
      <c r="A16" s="46">
        <v>10</v>
      </c>
      <c r="B16" s="34" t="s">
        <v>57</v>
      </c>
      <c r="C16" s="48">
        <v>82667</v>
      </c>
      <c r="D16" s="45">
        <v>335</v>
      </c>
      <c r="E16" s="45">
        <v>4.5</v>
      </c>
      <c r="F16" s="36">
        <f t="shared" si="0"/>
        <v>1507.5</v>
      </c>
      <c r="G16" s="37">
        <v>5050</v>
      </c>
      <c r="H16" s="38">
        <f t="shared" si="1"/>
        <v>33.499170812603651</v>
      </c>
      <c r="I16" s="39">
        <v>45.67</v>
      </c>
      <c r="J16" s="38">
        <f t="shared" si="2"/>
        <v>15.299071310116087</v>
      </c>
      <c r="K16"/>
      <c r="L16" s="46">
        <v>10</v>
      </c>
      <c r="M16" s="34" t="s">
        <v>57</v>
      </c>
      <c r="N16" s="40">
        <f t="shared" si="3"/>
        <v>45.67</v>
      </c>
      <c r="O16" s="40">
        <f t="shared" si="3"/>
        <v>15.299071310116087</v>
      </c>
      <c r="P16" s="30">
        <v>75.709999999999994</v>
      </c>
      <c r="Q16" s="49">
        <v>0.95</v>
      </c>
      <c r="R16" s="43">
        <f t="shared" si="4"/>
        <v>14534.117744610283</v>
      </c>
      <c r="S16" s="49">
        <v>0.85</v>
      </c>
      <c r="T16" s="43">
        <f t="shared" si="5"/>
        <v>13004.210613598674</v>
      </c>
      <c r="U16" s="49">
        <v>49</v>
      </c>
      <c r="V16" s="49">
        <v>71</v>
      </c>
      <c r="W16" s="30">
        <v>41.93</v>
      </c>
      <c r="X16" s="30">
        <v>36.61</v>
      </c>
    </row>
    <row r="17" spans="1:24" s="6" customFormat="1" ht="15.95" customHeight="1">
      <c r="A17" s="46">
        <v>11</v>
      </c>
      <c r="B17" s="34" t="s">
        <v>58</v>
      </c>
      <c r="C17" s="48">
        <v>85334</v>
      </c>
      <c r="D17" s="45">
        <v>335</v>
      </c>
      <c r="E17" s="45">
        <v>4.5</v>
      </c>
      <c r="F17" s="36">
        <f t="shared" si="0"/>
        <v>1507.5</v>
      </c>
      <c r="G17" s="37">
        <v>5460</v>
      </c>
      <c r="H17" s="38">
        <f t="shared" si="1"/>
        <v>36.218905472636813</v>
      </c>
      <c r="I17" s="39">
        <v>39.57</v>
      </c>
      <c r="J17" s="38">
        <f t="shared" si="2"/>
        <v>14.331820895522387</v>
      </c>
      <c r="K17"/>
      <c r="L17" s="46">
        <v>11</v>
      </c>
      <c r="M17" s="34" t="s">
        <v>58</v>
      </c>
      <c r="N17" s="40">
        <f t="shared" si="3"/>
        <v>39.57</v>
      </c>
      <c r="O17" s="40">
        <f t="shared" si="3"/>
        <v>14.331820895522387</v>
      </c>
      <c r="P17" s="30">
        <v>73.989999999999995</v>
      </c>
      <c r="Q17" s="49">
        <v>0.92</v>
      </c>
      <c r="R17" s="43">
        <f t="shared" si="4"/>
        <v>13185.275223880597</v>
      </c>
      <c r="S17" s="49">
        <v>0.82</v>
      </c>
      <c r="T17" s="43">
        <f t="shared" si="5"/>
        <v>11752.093134328357</v>
      </c>
      <c r="U17" s="49">
        <v>44</v>
      </c>
      <c r="V17" s="49">
        <v>68</v>
      </c>
      <c r="W17" s="30">
        <v>39.770000000000003</v>
      </c>
      <c r="X17" s="30">
        <v>39.01</v>
      </c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85334</v>
      </c>
      <c r="D19" s="45">
        <v>335</v>
      </c>
      <c r="E19" s="45">
        <v>4.5</v>
      </c>
      <c r="F19" s="36">
        <f t="shared" si="0"/>
        <v>1507.5</v>
      </c>
      <c r="G19" s="37">
        <v>6500</v>
      </c>
      <c r="H19" s="38">
        <f t="shared" si="1"/>
        <v>43.117744610281925</v>
      </c>
      <c r="I19" s="39">
        <v>38.909999999999997</v>
      </c>
      <c r="J19" s="38">
        <f t="shared" si="2"/>
        <v>16.777114427860695</v>
      </c>
      <c r="K19"/>
      <c r="L19" s="46">
        <v>13</v>
      </c>
      <c r="M19" s="34" t="s">
        <v>60</v>
      </c>
      <c r="N19" s="40">
        <f t="shared" si="3"/>
        <v>38.909999999999997</v>
      </c>
      <c r="O19" s="40">
        <f t="shared" si="3"/>
        <v>16.777114427860695</v>
      </c>
      <c r="P19" s="30">
        <v>74.709999999999994</v>
      </c>
      <c r="Q19" s="49">
        <v>0.94</v>
      </c>
      <c r="R19" s="43">
        <f t="shared" si="4"/>
        <v>15770.487562189051</v>
      </c>
      <c r="S19" s="49">
        <v>0.84</v>
      </c>
      <c r="T19" s="43">
        <f t="shared" si="5"/>
        <v>14092.776119402984</v>
      </c>
      <c r="U19" s="49">
        <v>45</v>
      </c>
      <c r="V19" s="49">
        <v>69</v>
      </c>
      <c r="W19" s="30">
        <v>40.83</v>
      </c>
      <c r="X19" s="30">
        <v>37.76</v>
      </c>
    </row>
    <row r="20" spans="1:24" s="6" customFormat="1" ht="15.95" customHeight="1">
      <c r="A20" s="46">
        <v>14</v>
      </c>
      <c r="B20" s="34" t="s">
        <v>61</v>
      </c>
      <c r="C20" s="48">
        <v>85334</v>
      </c>
      <c r="D20" s="45">
        <v>335</v>
      </c>
      <c r="E20" s="45">
        <v>4.5</v>
      </c>
      <c r="F20" s="36">
        <f t="shared" si="0"/>
        <v>1507.5</v>
      </c>
      <c r="G20" s="37">
        <v>6570</v>
      </c>
      <c r="H20" s="38">
        <f t="shared" si="1"/>
        <v>43.582089552238806</v>
      </c>
      <c r="I20" s="39">
        <v>38.19</v>
      </c>
      <c r="J20" s="38">
        <f t="shared" si="2"/>
        <v>16.643999999999998</v>
      </c>
      <c r="K20"/>
      <c r="L20" s="46">
        <v>14</v>
      </c>
      <c r="M20" s="34" t="s">
        <v>61</v>
      </c>
      <c r="N20" s="40">
        <f t="shared" si="3"/>
        <v>38.19</v>
      </c>
      <c r="O20" s="40">
        <f t="shared" si="3"/>
        <v>16.643999999999998</v>
      </c>
      <c r="P20" s="30">
        <v>73.48</v>
      </c>
      <c r="Q20" s="49">
        <v>0.91</v>
      </c>
      <c r="R20" s="43">
        <f t="shared" si="4"/>
        <v>15146.039999999999</v>
      </c>
      <c r="S20" s="49">
        <v>0.81</v>
      </c>
      <c r="T20" s="43">
        <f t="shared" si="5"/>
        <v>13481.64</v>
      </c>
      <c r="U20" s="49">
        <v>48</v>
      </c>
      <c r="V20" s="49">
        <v>69</v>
      </c>
      <c r="W20" s="30">
        <v>37.409999999999997</v>
      </c>
      <c r="X20" s="30">
        <v>40.54</v>
      </c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88000</v>
      </c>
      <c r="D23" s="45">
        <v>335</v>
      </c>
      <c r="E23" s="45">
        <v>4.5</v>
      </c>
      <c r="F23" s="36">
        <f t="shared" si="0"/>
        <v>1507.5</v>
      </c>
      <c r="G23" s="37">
        <v>7170</v>
      </c>
      <c r="H23" s="38">
        <f t="shared" si="1"/>
        <v>47.562189054726367</v>
      </c>
      <c r="I23" s="39">
        <v>36.67</v>
      </c>
      <c r="J23" s="38">
        <f t="shared" si="2"/>
        <v>17.441054726368158</v>
      </c>
      <c r="K23"/>
      <c r="L23" s="46">
        <v>17</v>
      </c>
      <c r="M23" s="34" t="s">
        <v>64</v>
      </c>
      <c r="N23" s="40">
        <f t="shared" si="3"/>
        <v>36.67</v>
      </c>
      <c r="O23" s="40">
        <f t="shared" si="3"/>
        <v>17.441054726368158</v>
      </c>
      <c r="P23" s="30">
        <v>69.849999999999994</v>
      </c>
      <c r="Q23" s="49">
        <v>0.9</v>
      </c>
      <c r="R23" s="43">
        <f t="shared" si="4"/>
        <v>15696.949253731342</v>
      </c>
      <c r="S23" s="49">
        <v>0.8</v>
      </c>
      <c r="T23" s="43">
        <f t="shared" si="5"/>
        <v>13952.843781094527</v>
      </c>
      <c r="U23" s="49">
        <v>45</v>
      </c>
      <c r="V23" s="49">
        <v>68</v>
      </c>
      <c r="W23" s="30">
        <v>34.31</v>
      </c>
      <c r="X23" s="30">
        <v>43.36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85334</v>
      </c>
      <c r="D25" s="45">
        <v>335</v>
      </c>
      <c r="E25" s="45">
        <v>4.5</v>
      </c>
      <c r="F25" s="36">
        <f t="shared" si="0"/>
        <v>1507.5</v>
      </c>
      <c r="G25" s="37">
        <v>6740</v>
      </c>
      <c r="H25" s="38">
        <f t="shared" si="1"/>
        <v>44.709784411276949</v>
      </c>
      <c r="I25" s="39">
        <v>35.74</v>
      </c>
      <c r="J25" s="38">
        <f t="shared" si="2"/>
        <v>15.979276948590382</v>
      </c>
      <c r="L25" s="52">
        <v>19</v>
      </c>
      <c r="M25" s="34" t="s">
        <v>66</v>
      </c>
      <c r="N25" s="40">
        <f t="shared" si="3"/>
        <v>35.74</v>
      </c>
      <c r="O25" s="40">
        <f t="shared" si="3"/>
        <v>15.979276948590382</v>
      </c>
      <c r="P25" s="30">
        <v>74.23</v>
      </c>
      <c r="Q25" s="49">
        <v>0.94</v>
      </c>
      <c r="R25" s="43">
        <f t="shared" si="4"/>
        <v>15020.520331674959</v>
      </c>
      <c r="S25" s="49">
        <v>0.84</v>
      </c>
      <c r="T25" s="43">
        <f t="shared" si="5"/>
        <v>13422.59263681592</v>
      </c>
      <c r="U25" s="49">
        <v>51</v>
      </c>
      <c r="V25" s="49">
        <v>72</v>
      </c>
      <c r="W25" s="30">
        <v>41.34</v>
      </c>
      <c r="X25" s="30">
        <v>37.53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88000</v>
      </c>
      <c r="D27" s="45">
        <v>335</v>
      </c>
      <c r="E27" s="45">
        <v>4.5</v>
      </c>
      <c r="F27" s="36">
        <f t="shared" si="0"/>
        <v>1507.5</v>
      </c>
      <c r="G27" s="37">
        <v>6930</v>
      </c>
      <c r="H27" s="38">
        <f t="shared" si="1"/>
        <v>45.970149253731343</v>
      </c>
      <c r="I27" s="39">
        <v>37.97</v>
      </c>
      <c r="J27" s="38">
        <f t="shared" si="2"/>
        <v>17.454865671641791</v>
      </c>
      <c r="L27" s="52">
        <v>21</v>
      </c>
      <c r="M27" s="34" t="s">
        <v>68</v>
      </c>
      <c r="N27" s="40">
        <f t="shared" si="3"/>
        <v>37.97</v>
      </c>
      <c r="O27" s="40">
        <f t="shared" si="3"/>
        <v>17.454865671641791</v>
      </c>
      <c r="P27" s="30">
        <v>71.39</v>
      </c>
      <c r="Q27" s="49">
        <v>0.91</v>
      </c>
      <c r="R27" s="43">
        <f t="shared" si="4"/>
        <v>15883.927761194031</v>
      </c>
      <c r="S27" s="49">
        <v>0.8</v>
      </c>
      <c r="T27" s="43">
        <f t="shared" si="5"/>
        <v>13963.892537313433</v>
      </c>
      <c r="U27" s="49">
        <v>43</v>
      </c>
      <c r="V27" s="49">
        <v>67</v>
      </c>
      <c r="W27" s="30">
        <v>35.700000000000003</v>
      </c>
      <c r="X27" s="30">
        <v>42.26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>
        <v>82667</v>
      </c>
      <c r="D29" s="45">
        <v>335</v>
      </c>
      <c r="E29" s="45">
        <v>4.5</v>
      </c>
      <c r="F29" s="36">
        <f t="shared" si="0"/>
        <v>1507.5</v>
      </c>
      <c r="G29" s="37">
        <v>5910</v>
      </c>
      <c r="H29" s="38">
        <f t="shared" si="1"/>
        <v>39.203980099502488</v>
      </c>
      <c r="I29" s="39">
        <v>37.369999999999997</v>
      </c>
      <c r="J29" s="38">
        <f t="shared" si="2"/>
        <v>14.650527363184079</v>
      </c>
      <c r="L29" s="52">
        <v>23</v>
      </c>
      <c r="M29" s="34" t="s">
        <v>70</v>
      </c>
      <c r="N29" s="40">
        <f t="shared" si="3"/>
        <v>37.369999999999997</v>
      </c>
      <c r="O29" s="40">
        <f t="shared" si="3"/>
        <v>14.650527363184079</v>
      </c>
      <c r="P29" s="30">
        <v>72.88</v>
      </c>
      <c r="Q29" s="49">
        <v>0.92</v>
      </c>
      <c r="R29" s="43">
        <f t="shared" si="4"/>
        <v>13478.485174129353</v>
      </c>
      <c r="S29" s="49">
        <v>0.82</v>
      </c>
      <c r="T29" s="43">
        <f t="shared" si="5"/>
        <v>12013.432437810943</v>
      </c>
      <c r="U29" s="49">
        <v>45</v>
      </c>
      <c r="V29" s="49">
        <v>68</v>
      </c>
      <c r="W29" s="30">
        <v>39.19</v>
      </c>
      <c r="X29" s="30">
        <v>40.06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120</v>
      </c>
      <c r="E3" s="11" t="s">
        <v>7</v>
      </c>
      <c r="F3" t="s">
        <v>114</v>
      </c>
      <c r="G3" s="7"/>
      <c r="L3" s="1"/>
      <c r="M3" s="11" t="s">
        <v>5</v>
      </c>
      <c r="N3" t="str">
        <f>C3</f>
        <v>TopFarms Gola</v>
      </c>
      <c r="P3" s="11" t="s">
        <v>7</v>
      </c>
      <c r="Q3" s="12" t="str">
        <f>F3</f>
        <v>14.09.11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109</v>
      </c>
      <c r="L4" s="1"/>
      <c r="M4" s="11" t="s">
        <v>9</v>
      </c>
      <c r="P4" s="11" t="s">
        <v>10</v>
      </c>
      <c r="Q4" s="12" t="str">
        <f>F4</f>
        <v>27.04.11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86">
        <v>77333</v>
      </c>
      <c r="D11" s="87">
        <v>350</v>
      </c>
      <c r="E11" s="87">
        <v>6</v>
      </c>
      <c r="F11" s="36">
        <f t="shared" ref="F11:F29" si="0">D11*E11</f>
        <v>2100</v>
      </c>
      <c r="G11" s="88">
        <v>6790</v>
      </c>
      <c r="H11" s="38">
        <f t="shared" ref="H11:H29" si="1">G11*10/F11</f>
        <v>32.333333333333336</v>
      </c>
      <c r="I11" s="89">
        <v>38.19</v>
      </c>
      <c r="J11" s="38">
        <f t="shared" ref="J11:J29" si="2">H11*I11/100</f>
        <v>12.348099999999999</v>
      </c>
      <c r="K11"/>
      <c r="L11" s="46">
        <v>5</v>
      </c>
      <c r="M11" s="47" t="s">
        <v>52</v>
      </c>
      <c r="N11" s="40">
        <f t="shared" ref="N11:O29" si="3">I11</f>
        <v>38.19</v>
      </c>
      <c r="O11" s="40">
        <f t="shared" si="3"/>
        <v>12.348099999999999</v>
      </c>
      <c r="P11" s="30">
        <v>71</v>
      </c>
      <c r="Q11" s="49">
        <v>0.89</v>
      </c>
      <c r="R11" s="43">
        <f t="shared" ref="R11:R29" si="4">O11*Q11*1000</f>
        <v>10989.808999999999</v>
      </c>
      <c r="S11" s="49">
        <v>0.79</v>
      </c>
      <c r="T11" s="43">
        <f t="shared" ref="T11:T29" si="5">O11*S11*1000</f>
        <v>9754.9989999999998</v>
      </c>
      <c r="U11" s="49">
        <v>47</v>
      </c>
      <c r="V11" s="49">
        <v>68</v>
      </c>
      <c r="W11" s="30">
        <v>30.91</v>
      </c>
      <c r="X11" s="30">
        <v>43.11</v>
      </c>
    </row>
    <row r="12" spans="1:24" s="6" customFormat="1" ht="15.95" customHeight="1">
      <c r="A12" s="46">
        <v>6</v>
      </c>
      <c r="B12" s="47" t="s">
        <v>53</v>
      </c>
      <c r="C12" s="86"/>
      <c r="D12" s="87"/>
      <c r="E12" s="87"/>
      <c r="F12" s="36"/>
      <c r="G12" s="88"/>
      <c r="H12" s="38"/>
      <c r="I12" s="8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86"/>
      <c r="D13" s="87"/>
      <c r="E13" s="87"/>
      <c r="F13" s="36"/>
      <c r="G13" s="88"/>
      <c r="H13" s="38"/>
      <c r="I13" s="8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86"/>
      <c r="D14" s="87"/>
      <c r="E14" s="87"/>
      <c r="F14" s="36"/>
      <c r="G14" s="88"/>
      <c r="H14" s="38"/>
      <c r="I14" s="8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86">
        <v>74667</v>
      </c>
      <c r="D15" s="87">
        <v>350</v>
      </c>
      <c r="E15" s="87">
        <v>6</v>
      </c>
      <c r="F15" s="36">
        <f t="shared" si="0"/>
        <v>2100</v>
      </c>
      <c r="G15" s="88">
        <v>6480</v>
      </c>
      <c r="H15" s="38">
        <f t="shared" si="1"/>
        <v>30.857142857142858</v>
      </c>
      <c r="I15" s="89">
        <v>37.64</v>
      </c>
      <c r="J15" s="38">
        <f t="shared" si="2"/>
        <v>11.614628571428574</v>
      </c>
      <c r="K15"/>
      <c r="L15" s="46">
        <v>9</v>
      </c>
      <c r="M15" s="34" t="s">
        <v>56</v>
      </c>
      <c r="N15" s="40">
        <f t="shared" si="3"/>
        <v>37.64</v>
      </c>
      <c r="O15" s="40">
        <f t="shared" si="3"/>
        <v>11.614628571428574</v>
      </c>
      <c r="P15" s="30">
        <v>70.040000000000006</v>
      </c>
      <c r="Q15" s="49">
        <v>0.91</v>
      </c>
      <c r="R15" s="43">
        <f t="shared" si="4"/>
        <v>10569.312000000002</v>
      </c>
      <c r="S15" s="49">
        <v>0.81</v>
      </c>
      <c r="T15" s="43">
        <f t="shared" si="5"/>
        <v>9407.8491428571451</v>
      </c>
      <c r="U15" s="49">
        <v>45</v>
      </c>
      <c r="V15" s="49">
        <v>68</v>
      </c>
      <c r="W15" s="30">
        <v>34.14</v>
      </c>
      <c r="X15" s="30">
        <v>42.33</v>
      </c>
    </row>
    <row r="16" spans="1:24" s="6" customFormat="1" ht="15.95" customHeight="1">
      <c r="A16" s="46">
        <v>10</v>
      </c>
      <c r="B16" s="34" t="s">
        <v>57</v>
      </c>
      <c r="C16" s="86">
        <v>74667</v>
      </c>
      <c r="D16" s="87">
        <v>350</v>
      </c>
      <c r="E16" s="87">
        <v>6</v>
      </c>
      <c r="F16" s="36">
        <f t="shared" si="0"/>
        <v>2100</v>
      </c>
      <c r="G16" s="88">
        <v>5790</v>
      </c>
      <c r="H16" s="38">
        <f t="shared" si="1"/>
        <v>27.571428571428573</v>
      </c>
      <c r="I16" s="89">
        <v>38.46</v>
      </c>
      <c r="J16" s="38">
        <f t="shared" si="2"/>
        <v>10.603971428571429</v>
      </c>
      <c r="K16"/>
      <c r="L16" s="46">
        <v>10</v>
      </c>
      <c r="M16" s="34" t="s">
        <v>57</v>
      </c>
      <c r="N16" s="40">
        <f t="shared" si="3"/>
        <v>38.46</v>
      </c>
      <c r="O16" s="40">
        <f t="shared" si="3"/>
        <v>10.603971428571429</v>
      </c>
      <c r="P16" s="30">
        <v>67.91</v>
      </c>
      <c r="Q16" s="49">
        <v>0.87</v>
      </c>
      <c r="R16" s="43">
        <f t="shared" si="4"/>
        <v>9225.4551428571431</v>
      </c>
      <c r="S16" s="49">
        <v>0.77</v>
      </c>
      <c r="T16" s="43">
        <f t="shared" si="5"/>
        <v>8165.058</v>
      </c>
      <c r="U16" s="49">
        <v>44</v>
      </c>
      <c r="V16" s="49">
        <v>66</v>
      </c>
      <c r="W16" s="30">
        <v>27.32</v>
      </c>
      <c r="X16" s="30">
        <v>48.09</v>
      </c>
    </row>
    <row r="17" spans="1:24" s="6" customFormat="1" ht="15.95" customHeight="1">
      <c r="A17" s="46">
        <v>11</v>
      </c>
      <c r="B17" s="34" t="s">
        <v>58</v>
      </c>
      <c r="C17" s="86">
        <v>80000</v>
      </c>
      <c r="D17" s="87">
        <v>350</v>
      </c>
      <c r="E17" s="87">
        <v>6</v>
      </c>
      <c r="F17" s="36">
        <f t="shared" si="0"/>
        <v>2100</v>
      </c>
      <c r="G17" s="88">
        <v>6940</v>
      </c>
      <c r="H17" s="38">
        <f t="shared" si="1"/>
        <v>33.047619047619051</v>
      </c>
      <c r="I17" s="89">
        <v>38.53</v>
      </c>
      <c r="J17" s="38">
        <f t="shared" si="2"/>
        <v>12.733247619047621</v>
      </c>
      <c r="K17"/>
      <c r="L17" s="46">
        <v>11</v>
      </c>
      <c r="M17" s="34" t="s">
        <v>58</v>
      </c>
      <c r="N17" s="40">
        <f t="shared" si="3"/>
        <v>38.53</v>
      </c>
      <c r="O17" s="40">
        <f t="shared" si="3"/>
        <v>12.733247619047621</v>
      </c>
      <c r="P17" s="30">
        <v>72.260000000000005</v>
      </c>
      <c r="Q17" s="49">
        <v>0.91</v>
      </c>
      <c r="R17" s="43">
        <f t="shared" si="4"/>
        <v>11587.255333333334</v>
      </c>
      <c r="S17" s="49">
        <v>0.8</v>
      </c>
      <c r="T17" s="43">
        <f t="shared" si="5"/>
        <v>10186.598095238096</v>
      </c>
      <c r="U17" s="49">
        <v>46</v>
      </c>
      <c r="V17" s="49">
        <v>68</v>
      </c>
      <c r="W17" s="30">
        <v>32.33</v>
      </c>
      <c r="X17" s="30">
        <v>41.52</v>
      </c>
    </row>
    <row r="18" spans="1:24" s="6" customFormat="1" ht="15.95" customHeight="1">
      <c r="A18" s="46">
        <v>12</v>
      </c>
      <c r="B18" s="34" t="s">
        <v>59</v>
      </c>
      <c r="C18" s="86"/>
      <c r="D18" s="87"/>
      <c r="E18" s="87"/>
      <c r="F18" s="36"/>
      <c r="G18" s="88"/>
      <c r="H18" s="38"/>
      <c r="I18" s="8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86">
        <v>80000</v>
      </c>
      <c r="D19" s="87">
        <v>350</v>
      </c>
      <c r="E19" s="87">
        <v>6</v>
      </c>
      <c r="F19" s="36">
        <f t="shared" si="0"/>
        <v>2100</v>
      </c>
      <c r="G19" s="88">
        <v>7250</v>
      </c>
      <c r="H19" s="38">
        <f t="shared" si="1"/>
        <v>34.523809523809526</v>
      </c>
      <c r="I19" s="89">
        <v>35.67</v>
      </c>
      <c r="J19" s="38">
        <f t="shared" si="2"/>
        <v>12.314642857142857</v>
      </c>
      <c r="K19"/>
      <c r="L19" s="46">
        <v>13</v>
      </c>
      <c r="M19" s="34" t="s">
        <v>60</v>
      </c>
      <c r="N19" s="40">
        <f t="shared" si="3"/>
        <v>35.67</v>
      </c>
      <c r="O19" s="40">
        <f t="shared" si="3"/>
        <v>12.314642857142857</v>
      </c>
      <c r="P19" s="30">
        <v>75.05</v>
      </c>
      <c r="Q19" s="49">
        <v>0.95</v>
      </c>
      <c r="R19" s="43">
        <f t="shared" si="4"/>
        <v>11698.910714285714</v>
      </c>
      <c r="S19" s="49">
        <v>0.85</v>
      </c>
      <c r="T19" s="43">
        <f t="shared" si="5"/>
        <v>10467.446428571428</v>
      </c>
      <c r="U19" s="49">
        <v>48</v>
      </c>
      <c r="V19" s="49">
        <v>71</v>
      </c>
      <c r="W19" s="30">
        <v>40</v>
      </c>
      <c r="X19" s="30">
        <v>36.659999999999997</v>
      </c>
    </row>
    <row r="20" spans="1:24" s="6" customFormat="1" ht="15.95" customHeight="1">
      <c r="A20" s="46">
        <v>14</v>
      </c>
      <c r="B20" s="34" t="s">
        <v>61</v>
      </c>
      <c r="C20" s="86">
        <v>77333</v>
      </c>
      <c r="D20" s="87">
        <v>350</v>
      </c>
      <c r="E20" s="87">
        <v>6</v>
      </c>
      <c r="F20" s="36">
        <f t="shared" si="0"/>
        <v>2100</v>
      </c>
      <c r="G20" s="88">
        <v>5590</v>
      </c>
      <c r="H20" s="38">
        <f t="shared" si="1"/>
        <v>26.61904761904762</v>
      </c>
      <c r="I20" s="89">
        <v>36.979999999999997</v>
      </c>
      <c r="J20" s="38">
        <f t="shared" si="2"/>
        <v>9.8437238095238087</v>
      </c>
      <c r="K20"/>
      <c r="L20" s="46">
        <v>14</v>
      </c>
      <c r="M20" s="34" t="s">
        <v>61</v>
      </c>
      <c r="N20" s="40">
        <f t="shared" si="3"/>
        <v>36.979999999999997</v>
      </c>
      <c r="O20" s="40">
        <f t="shared" si="3"/>
        <v>9.8437238095238087</v>
      </c>
      <c r="P20" s="30">
        <v>70.55</v>
      </c>
      <c r="Q20" s="49">
        <v>0.87</v>
      </c>
      <c r="R20" s="43">
        <f t="shared" si="4"/>
        <v>8564.0397142857146</v>
      </c>
      <c r="S20" s="49">
        <v>0.76</v>
      </c>
      <c r="T20" s="43">
        <f t="shared" si="5"/>
        <v>7481.2300952380947</v>
      </c>
      <c r="U20" s="49">
        <v>56</v>
      </c>
      <c r="V20" s="49">
        <v>70</v>
      </c>
      <c r="W20" s="30">
        <v>27.96</v>
      </c>
      <c r="X20" s="30">
        <v>47.96</v>
      </c>
    </row>
    <row r="21" spans="1:24" s="6" customFormat="1" ht="15.95" customHeight="1">
      <c r="A21" s="46">
        <v>15</v>
      </c>
      <c r="B21" s="34" t="s">
        <v>62</v>
      </c>
      <c r="C21" s="86"/>
      <c r="D21" s="87"/>
      <c r="E21" s="87"/>
      <c r="F21" s="36"/>
      <c r="G21" s="88"/>
      <c r="H21" s="38"/>
      <c r="I21" s="8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90"/>
      <c r="D22" s="87"/>
      <c r="E22" s="87"/>
      <c r="F22" s="36"/>
      <c r="G22" s="88"/>
      <c r="H22" s="38"/>
      <c r="I22" s="8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86">
        <v>82667</v>
      </c>
      <c r="D23" s="87">
        <v>350</v>
      </c>
      <c r="E23" s="87">
        <v>6</v>
      </c>
      <c r="F23" s="36">
        <f t="shared" si="0"/>
        <v>2100</v>
      </c>
      <c r="G23" s="88">
        <v>7350</v>
      </c>
      <c r="H23" s="38">
        <f t="shared" si="1"/>
        <v>35</v>
      </c>
      <c r="I23" s="89">
        <v>35.71</v>
      </c>
      <c r="J23" s="38">
        <f t="shared" si="2"/>
        <v>12.498500000000002</v>
      </c>
      <c r="K23"/>
      <c r="L23" s="46">
        <v>17</v>
      </c>
      <c r="M23" s="34" t="s">
        <v>64</v>
      </c>
      <c r="N23" s="40">
        <f t="shared" si="3"/>
        <v>35.71</v>
      </c>
      <c r="O23" s="40">
        <f t="shared" si="3"/>
        <v>12.498500000000002</v>
      </c>
      <c r="P23" s="30">
        <v>71.23</v>
      </c>
      <c r="Q23" s="49">
        <v>0.9</v>
      </c>
      <c r="R23" s="43">
        <f t="shared" si="4"/>
        <v>11248.650000000001</v>
      </c>
      <c r="S23" s="49">
        <v>0.8</v>
      </c>
      <c r="T23" s="43">
        <f t="shared" si="5"/>
        <v>9998.8000000000029</v>
      </c>
      <c r="U23" s="49">
        <v>50</v>
      </c>
      <c r="V23" s="49">
        <v>69</v>
      </c>
      <c r="W23" s="30">
        <v>30.98</v>
      </c>
      <c r="X23" s="30">
        <v>42.74</v>
      </c>
    </row>
    <row r="24" spans="1:24" s="6" customFormat="1" ht="15.95" customHeight="1">
      <c r="A24" s="46">
        <v>18</v>
      </c>
      <c r="B24" s="34" t="s">
        <v>65</v>
      </c>
      <c r="C24" s="86"/>
      <c r="D24" s="87"/>
      <c r="E24" s="87"/>
      <c r="F24" s="36"/>
      <c r="G24" s="88"/>
      <c r="H24" s="38"/>
      <c r="I24" s="8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86">
        <v>80000</v>
      </c>
      <c r="D25" s="87">
        <v>350</v>
      </c>
      <c r="E25" s="87">
        <v>6</v>
      </c>
      <c r="F25" s="36">
        <f t="shared" si="0"/>
        <v>2100</v>
      </c>
      <c r="G25" s="88">
        <v>7830</v>
      </c>
      <c r="H25" s="38">
        <f t="shared" si="1"/>
        <v>37.285714285714285</v>
      </c>
      <c r="I25" s="89">
        <v>35.94</v>
      </c>
      <c r="J25" s="38">
        <f t="shared" si="2"/>
        <v>13.400485714285713</v>
      </c>
      <c r="L25" s="52">
        <v>19</v>
      </c>
      <c r="M25" s="34" t="s">
        <v>66</v>
      </c>
      <c r="N25" s="40">
        <f t="shared" si="3"/>
        <v>35.94</v>
      </c>
      <c r="O25" s="40">
        <f t="shared" si="3"/>
        <v>13.400485714285713</v>
      </c>
      <c r="P25" s="30">
        <v>68.010000000000005</v>
      </c>
      <c r="Q25" s="49">
        <v>0.88</v>
      </c>
      <c r="R25" s="43">
        <f t="shared" si="4"/>
        <v>11792.427428571427</v>
      </c>
      <c r="S25" s="49">
        <v>0.78</v>
      </c>
      <c r="T25" s="43">
        <f t="shared" si="5"/>
        <v>10452.378857142856</v>
      </c>
      <c r="U25" s="49">
        <v>49</v>
      </c>
      <c r="V25" s="49">
        <v>68</v>
      </c>
      <c r="W25" s="30">
        <v>29.24</v>
      </c>
      <c r="X25" s="30">
        <v>45.6</v>
      </c>
    </row>
    <row r="26" spans="1:24" ht="15.95" customHeight="1">
      <c r="A26" s="52">
        <v>20</v>
      </c>
      <c r="B26" s="34" t="s">
        <v>67</v>
      </c>
      <c r="C26" s="86"/>
      <c r="D26" s="87"/>
      <c r="E26" s="87"/>
      <c r="F26" s="36"/>
      <c r="G26" s="88"/>
      <c r="H26" s="38"/>
      <c r="I26" s="8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86">
        <v>74667</v>
      </c>
      <c r="D27" s="87">
        <v>350</v>
      </c>
      <c r="E27" s="87">
        <v>6</v>
      </c>
      <c r="F27" s="36">
        <f t="shared" si="0"/>
        <v>2100</v>
      </c>
      <c r="G27" s="88">
        <v>6470</v>
      </c>
      <c r="H27" s="38">
        <f t="shared" si="1"/>
        <v>30.80952380952381</v>
      </c>
      <c r="I27" s="89">
        <v>36.99</v>
      </c>
      <c r="J27" s="38">
        <f t="shared" si="2"/>
        <v>11.396442857142858</v>
      </c>
      <c r="L27" s="52">
        <v>21</v>
      </c>
      <c r="M27" s="34" t="s">
        <v>68</v>
      </c>
      <c r="N27" s="40">
        <f t="shared" si="3"/>
        <v>36.99</v>
      </c>
      <c r="O27" s="40">
        <f t="shared" si="3"/>
        <v>11.396442857142858</v>
      </c>
      <c r="P27" s="30">
        <v>74.5</v>
      </c>
      <c r="Q27" s="49">
        <v>0.93</v>
      </c>
      <c r="R27" s="43">
        <f t="shared" si="4"/>
        <v>10598.691857142858</v>
      </c>
      <c r="S27" s="49">
        <v>0.83</v>
      </c>
      <c r="T27" s="43">
        <f t="shared" si="5"/>
        <v>9459.0475714285712</v>
      </c>
      <c r="U27" s="49">
        <v>49</v>
      </c>
      <c r="V27" s="49">
        <v>70</v>
      </c>
      <c r="W27" s="30">
        <v>36.880000000000003</v>
      </c>
      <c r="X27" s="30">
        <v>38.659999999999997</v>
      </c>
    </row>
    <row r="28" spans="1:24" ht="15.95" customHeight="1">
      <c r="A28" s="52">
        <v>22</v>
      </c>
      <c r="B28" s="47" t="s">
        <v>69</v>
      </c>
      <c r="C28" s="86"/>
      <c r="D28" s="87"/>
      <c r="E28" s="87"/>
      <c r="F28" s="36"/>
      <c r="G28" s="88"/>
      <c r="H28" s="38"/>
      <c r="I28" s="8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86">
        <v>82667</v>
      </c>
      <c r="D29" s="87">
        <v>350</v>
      </c>
      <c r="E29" s="87">
        <v>6</v>
      </c>
      <c r="F29" s="36">
        <f t="shared" si="0"/>
        <v>2100</v>
      </c>
      <c r="G29" s="88">
        <v>6880</v>
      </c>
      <c r="H29" s="38">
        <f t="shared" si="1"/>
        <v>32.761904761904759</v>
      </c>
      <c r="I29" s="89">
        <v>37.979999999999997</v>
      </c>
      <c r="J29" s="38">
        <f t="shared" si="2"/>
        <v>12.442971428571427</v>
      </c>
      <c r="L29" s="52">
        <v>23</v>
      </c>
      <c r="M29" s="34" t="s">
        <v>70</v>
      </c>
      <c r="N29" s="40">
        <f t="shared" si="3"/>
        <v>37.979999999999997</v>
      </c>
      <c r="O29" s="40">
        <f t="shared" si="3"/>
        <v>12.442971428571427</v>
      </c>
      <c r="P29" s="30">
        <v>71.23</v>
      </c>
      <c r="Q29" s="49">
        <v>0.91</v>
      </c>
      <c r="R29" s="43">
        <f t="shared" si="4"/>
        <v>11323.103999999999</v>
      </c>
      <c r="S29" s="49">
        <v>0.81</v>
      </c>
      <c r="T29" s="43">
        <f t="shared" si="5"/>
        <v>10078.806857142856</v>
      </c>
      <c r="U29" s="49">
        <v>47</v>
      </c>
      <c r="V29" s="49">
        <v>69</v>
      </c>
      <c r="W29" s="30">
        <v>32.5</v>
      </c>
      <c r="X29" s="30">
        <v>42.07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121</v>
      </c>
      <c r="E3" s="11" t="s">
        <v>7</v>
      </c>
      <c r="F3" t="s">
        <v>86</v>
      </c>
      <c r="G3" s="7"/>
      <c r="L3" s="1"/>
      <c r="M3" s="11" t="s">
        <v>5</v>
      </c>
      <c r="N3" t="str">
        <f>C3</f>
        <v>ŁABĘDZKI- KAROLEW</v>
      </c>
      <c r="P3" s="11" t="s">
        <v>7</v>
      </c>
      <c r="Q3" s="12" t="str">
        <f>F3</f>
        <v>09.09.11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122</v>
      </c>
      <c r="L4" s="1"/>
      <c r="M4" s="11" t="s">
        <v>9</v>
      </c>
      <c r="P4" s="11" t="s">
        <v>10</v>
      </c>
      <c r="Q4" s="12" t="str">
        <f>F4</f>
        <v>26.04.11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86">
        <v>80000</v>
      </c>
      <c r="D11" s="87">
        <v>256</v>
      </c>
      <c r="E11" s="87">
        <v>4.5</v>
      </c>
      <c r="F11" s="36">
        <f t="shared" ref="F11:F29" si="0">D11*E11</f>
        <v>1152</v>
      </c>
      <c r="G11" s="88">
        <v>3958</v>
      </c>
      <c r="H11" s="38">
        <f t="shared" ref="H11:H29" si="1">G11*10/F11</f>
        <v>34.357638888888886</v>
      </c>
      <c r="I11" s="89">
        <v>35.71</v>
      </c>
      <c r="J11" s="38">
        <f t="shared" ref="J11:J29" si="2">H11*I11/100</f>
        <v>12.269112847222221</v>
      </c>
      <c r="K11"/>
      <c r="L11" s="46">
        <v>5</v>
      </c>
      <c r="M11" s="47" t="s">
        <v>52</v>
      </c>
      <c r="N11" s="40">
        <f t="shared" ref="N11:O29" si="3">I11</f>
        <v>35.71</v>
      </c>
      <c r="O11" s="40">
        <f t="shared" si="3"/>
        <v>12.269112847222221</v>
      </c>
      <c r="P11" s="30">
        <v>73.150000000000006</v>
      </c>
      <c r="Q11" s="49">
        <v>0.91</v>
      </c>
      <c r="R11" s="43">
        <f t="shared" ref="R11:R29" si="4">O11*Q11*1000</f>
        <v>11164.892690972221</v>
      </c>
      <c r="S11" s="49">
        <v>0.81</v>
      </c>
      <c r="T11" s="43">
        <f t="shared" ref="T11:T29" si="5">O11*S11*1000</f>
        <v>9937.9814062499991</v>
      </c>
      <c r="U11" s="49">
        <v>64</v>
      </c>
      <c r="V11" s="49">
        <v>74</v>
      </c>
      <c r="W11" s="30">
        <v>32.799999999999997</v>
      </c>
      <c r="X11" s="30">
        <v>42.8</v>
      </c>
    </row>
    <row r="12" spans="1:24" s="6" customFormat="1" ht="15.95" customHeight="1">
      <c r="A12" s="46">
        <v>6</v>
      </c>
      <c r="B12" s="47" t="s">
        <v>53</v>
      </c>
      <c r="C12" s="86"/>
      <c r="D12" s="87"/>
      <c r="E12" s="87"/>
      <c r="F12" s="36"/>
      <c r="G12" s="88"/>
      <c r="H12" s="38"/>
      <c r="I12" s="8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86"/>
      <c r="D13" s="87"/>
      <c r="E13" s="87"/>
      <c r="F13" s="36"/>
      <c r="G13" s="88"/>
      <c r="H13" s="38"/>
      <c r="I13" s="8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86"/>
      <c r="D14" s="87"/>
      <c r="E14" s="87"/>
      <c r="F14" s="36"/>
      <c r="G14" s="88"/>
      <c r="H14" s="38"/>
      <c r="I14" s="8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86">
        <v>82667</v>
      </c>
      <c r="D15" s="87">
        <v>256</v>
      </c>
      <c r="E15" s="87">
        <v>4.5</v>
      </c>
      <c r="F15" s="36">
        <f t="shared" si="0"/>
        <v>1152</v>
      </c>
      <c r="G15" s="88">
        <v>4386</v>
      </c>
      <c r="H15" s="38">
        <f t="shared" si="1"/>
        <v>38.072916666666664</v>
      </c>
      <c r="I15" s="89">
        <v>38.5</v>
      </c>
      <c r="J15" s="38">
        <f t="shared" si="2"/>
        <v>14.658072916666665</v>
      </c>
      <c r="K15"/>
      <c r="L15" s="46">
        <v>9</v>
      </c>
      <c r="M15" s="34" t="s">
        <v>56</v>
      </c>
      <c r="N15" s="40">
        <f t="shared" si="3"/>
        <v>38.5</v>
      </c>
      <c r="O15" s="40">
        <f t="shared" si="3"/>
        <v>14.658072916666665</v>
      </c>
      <c r="P15" s="30">
        <v>74.31</v>
      </c>
      <c r="Q15" s="49">
        <v>0.94</v>
      </c>
      <c r="R15" s="43">
        <f t="shared" si="4"/>
        <v>13778.588541666664</v>
      </c>
      <c r="S15" s="49">
        <v>0.85</v>
      </c>
      <c r="T15" s="43">
        <f t="shared" si="5"/>
        <v>12459.361979166666</v>
      </c>
      <c r="U15" s="49">
        <v>54</v>
      </c>
      <c r="V15" s="49">
        <v>73</v>
      </c>
      <c r="W15" s="30">
        <v>37.47</v>
      </c>
      <c r="X15" s="30">
        <v>37.97</v>
      </c>
    </row>
    <row r="16" spans="1:24" s="6" customFormat="1" ht="15.95" customHeight="1">
      <c r="A16" s="46">
        <v>10</v>
      </c>
      <c r="B16" s="34" t="s">
        <v>57</v>
      </c>
      <c r="C16" s="86">
        <v>77333</v>
      </c>
      <c r="D16" s="87">
        <v>256</v>
      </c>
      <c r="E16" s="87">
        <v>4.5</v>
      </c>
      <c r="F16" s="36">
        <f t="shared" si="0"/>
        <v>1152</v>
      </c>
      <c r="G16" s="88">
        <v>3762</v>
      </c>
      <c r="H16" s="38">
        <f t="shared" si="1"/>
        <v>32.65625</v>
      </c>
      <c r="I16" s="89">
        <v>35.82</v>
      </c>
      <c r="J16" s="38">
        <f t="shared" si="2"/>
        <v>11.697468750000001</v>
      </c>
      <c r="K16"/>
      <c r="L16" s="46">
        <v>10</v>
      </c>
      <c r="M16" s="34" t="s">
        <v>57</v>
      </c>
      <c r="N16" s="40">
        <f t="shared" si="3"/>
        <v>35.82</v>
      </c>
      <c r="O16" s="40">
        <f t="shared" si="3"/>
        <v>11.697468750000001</v>
      </c>
      <c r="P16" s="30">
        <v>76.02</v>
      </c>
      <c r="Q16" s="49">
        <v>0.96</v>
      </c>
      <c r="R16" s="43">
        <f t="shared" si="4"/>
        <v>11229.570000000002</v>
      </c>
      <c r="S16" s="49">
        <v>0.86</v>
      </c>
      <c r="T16" s="43">
        <f t="shared" si="5"/>
        <v>10059.823124999999</v>
      </c>
      <c r="U16" s="49">
        <v>56</v>
      </c>
      <c r="V16" s="49">
        <v>74</v>
      </c>
      <c r="W16" s="30">
        <v>39.79</v>
      </c>
      <c r="X16" s="30">
        <v>36.51</v>
      </c>
    </row>
    <row r="17" spans="1:24" s="6" customFormat="1" ht="15.95" customHeight="1">
      <c r="A17" s="46">
        <v>11</v>
      </c>
      <c r="B17" s="34" t="s">
        <v>58</v>
      </c>
      <c r="C17" s="86">
        <v>85334</v>
      </c>
      <c r="D17" s="87">
        <v>256</v>
      </c>
      <c r="E17" s="87">
        <v>4.5</v>
      </c>
      <c r="F17" s="36">
        <f t="shared" si="0"/>
        <v>1152</v>
      </c>
      <c r="G17" s="88">
        <v>5078</v>
      </c>
      <c r="H17" s="38">
        <f t="shared" si="1"/>
        <v>44.079861111111114</v>
      </c>
      <c r="I17" s="89">
        <v>38.9</v>
      </c>
      <c r="J17" s="38">
        <f t="shared" si="2"/>
        <v>17.147065972222222</v>
      </c>
      <c r="K17"/>
      <c r="L17" s="46">
        <v>11</v>
      </c>
      <c r="M17" s="34" t="s">
        <v>58</v>
      </c>
      <c r="N17" s="40">
        <f t="shared" si="3"/>
        <v>38.9</v>
      </c>
      <c r="O17" s="40">
        <f t="shared" si="3"/>
        <v>17.147065972222222</v>
      </c>
      <c r="P17" s="30">
        <v>76.459999999999994</v>
      </c>
      <c r="Q17" s="42">
        <v>0.95</v>
      </c>
      <c r="R17" s="43">
        <f t="shared" si="4"/>
        <v>16289.712673611109</v>
      </c>
      <c r="S17" s="42">
        <v>0.87</v>
      </c>
      <c r="T17" s="43">
        <f t="shared" si="5"/>
        <v>14917.947395833335</v>
      </c>
      <c r="U17" s="44">
        <v>55</v>
      </c>
      <c r="V17" s="44">
        <v>72</v>
      </c>
      <c r="W17" s="30">
        <v>40.21</v>
      </c>
      <c r="X17" s="30">
        <v>36.21</v>
      </c>
    </row>
    <row r="18" spans="1:24" s="6" customFormat="1" ht="15.95" customHeight="1">
      <c r="A18" s="46">
        <v>12</v>
      </c>
      <c r="B18" s="34" t="s">
        <v>59</v>
      </c>
      <c r="C18" s="86"/>
      <c r="D18" s="87"/>
      <c r="E18" s="87"/>
      <c r="F18" s="36"/>
      <c r="G18" s="88"/>
      <c r="H18" s="38"/>
      <c r="I18" s="8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86">
        <v>80000</v>
      </c>
      <c r="D19" s="87">
        <v>256</v>
      </c>
      <c r="E19" s="87">
        <v>4.5</v>
      </c>
      <c r="F19" s="36">
        <f t="shared" si="0"/>
        <v>1152</v>
      </c>
      <c r="G19" s="88">
        <v>4567</v>
      </c>
      <c r="H19" s="38">
        <f t="shared" si="1"/>
        <v>39.644097222222221</v>
      </c>
      <c r="I19" s="89">
        <v>36.61</v>
      </c>
      <c r="J19" s="38">
        <f t="shared" si="2"/>
        <v>14.513703993055556</v>
      </c>
      <c r="K19"/>
      <c r="L19" s="46">
        <v>13</v>
      </c>
      <c r="M19" s="34" t="s">
        <v>60</v>
      </c>
      <c r="N19" s="40">
        <f t="shared" si="3"/>
        <v>36.61</v>
      </c>
      <c r="O19" s="40">
        <f t="shared" si="3"/>
        <v>14.513703993055556</v>
      </c>
      <c r="P19" s="30">
        <v>77.459999999999994</v>
      </c>
      <c r="Q19" s="49">
        <v>0.96</v>
      </c>
      <c r="R19" s="43">
        <f t="shared" si="4"/>
        <v>13933.155833333332</v>
      </c>
      <c r="S19" s="49">
        <v>0.86</v>
      </c>
      <c r="T19" s="43">
        <f t="shared" si="5"/>
        <v>12481.785434027777</v>
      </c>
      <c r="U19" s="49">
        <v>51</v>
      </c>
      <c r="V19" s="49">
        <v>72</v>
      </c>
      <c r="W19" s="30">
        <v>40.71</v>
      </c>
      <c r="X19" s="30">
        <v>36.21</v>
      </c>
    </row>
    <row r="20" spans="1:24" s="6" customFormat="1" ht="15.95" customHeight="1">
      <c r="A20" s="46">
        <v>14</v>
      </c>
      <c r="B20" s="34" t="s">
        <v>61</v>
      </c>
      <c r="C20" s="86">
        <v>82667</v>
      </c>
      <c r="D20" s="87">
        <v>256</v>
      </c>
      <c r="E20" s="87">
        <v>4.5</v>
      </c>
      <c r="F20" s="36">
        <f t="shared" si="0"/>
        <v>1152</v>
      </c>
      <c r="G20" s="88">
        <v>4775</v>
      </c>
      <c r="H20" s="38">
        <f t="shared" si="1"/>
        <v>41.449652777777779</v>
      </c>
      <c r="I20" s="89">
        <v>28.85</v>
      </c>
      <c r="J20" s="38">
        <f t="shared" si="2"/>
        <v>11.958224826388889</v>
      </c>
      <c r="K20"/>
      <c r="L20" s="46">
        <v>14</v>
      </c>
      <c r="M20" s="34" t="s">
        <v>61</v>
      </c>
      <c r="N20" s="40">
        <f t="shared" si="3"/>
        <v>28.85</v>
      </c>
      <c r="O20" s="40">
        <f t="shared" si="3"/>
        <v>11.958224826388889</v>
      </c>
      <c r="P20" s="30">
        <v>73.59</v>
      </c>
      <c r="Q20" s="49">
        <v>0.88</v>
      </c>
      <c r="R20" s="43">
        <f t="shared" si="4"/>
        <v>10523.237847222223</v>
      </c>
      <c r="S20" s="49">
        <v>0.78</v>
      </c>
      <c r="T20" s="43">
        <f t="shared" si="5"/>
        <v>9327.4153645833339</v>
      </c>
      <c r="U20" s="49">
        <v>63</v>
      </c>
      <c r="V20" s="49">
        <v>72</v>
      </c>
      <c r="W20" s="30">
        <v>25.72</v>
      </c>
      <c r="X20" s="30">
        <v>45.36</v>
      </c>
    </row>
    <row r="21" spans="1:24" s="6" customFormat="1" ht="15.95" customHeight="1">
      <c r="A21" s="46">
        <v>15</v>
      </c>
      <c r="B21" s="34" t="s">
        <v>62</v>
      </c>
      <c r="C21" s="86"/>
      <c r="D21" s="87"/>
      <c r="E21" s="87"/>
      <c r="F21" s="36"/>
      <c r="G21" s="88"/>
      <c r="H21" s="38"/>
      <c r="I21" s="8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90"/>
      <c r="D22" s="87"/>
      <c r="E22" s="87"/>
      <c r="F22" s="36"/>
      <c r="G22" s="88"/>
      <c r="H22" s="38"/>
      <c r="I22" s="8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86">
        <v>82667</v>
      </c>
      <c r="D23" s="87">
        <v>256</v>
      </c>
      <c r="E23" s="87">
        <v>4.5</v>
      </c>
      <c r="F23" s="36">
        <f t="shared" si="0"/>
        <v>1152</v>
      </c>
      <c r="G23" s="88">
        <v>4285</v>
      </c>
      <c r="H23" s="38">
        <f t="shared" si="1"/>
        <v>37.196180555555557</v>
      </c>
      <c r="I23" s="89">
        <v>36.049999999999997</v>
      </c>
      <c r="J23" s="38">
        <f t="shared" si="2"/>
        <v>13.409223090277779</v>
      </c>
      <c r="K23"/>
      <c r="L23" s="46">
        <v>17</v>
      </c>
      <c r="M23" s="34" t="s">
        <v>64</v>
      </c>
      <c r="N23" s="40">
        <f t="shared" si="3"/>
        <v>36.049999999999997</v>
      </c>
      <c r="O23" s="40">
        <f t="shared" si="3"/>
        <v>13.409223090277779</v>
      </c>
      <c r="P23" s="30">
        <v>71.19</v>
      </c>
      <c r="Q23" s="49">
        <v>0.86</v>
      </c>
      <c r="R23" s="43">
        <f t="shared" si="4"/>
        <v>11531.931857638891</v>
      </c>
      <c r="S23" s="49">
        <v>0.75</v>
      </c>
      <c r="T23" s="43">
        <f t="shared" si="5"/>
        <v>10056.917317708334</v>
      </c>
      <c r="U23" s="49">
        <v>45</v>
      </c>
      <c r="V23" s="49">
        <v>66</v>
      </c>
      <c r="W23" s="30">
        <v>29.8</v>
      </c>
      <c r="X23" s="30">
        <v>44.66</v>
      </c>
    </row>
    <row r="24" spans="1:24" s="6" customFormat="1" ht="15.95" customHeight="1">
      <c r="A24" s="46">
        <v>18</v>
      </c>
      <c r="B24" s="34" t="s">
        <v>65</v>
      </c>
      <c r="C24" s="86"/>
      <c r="D24" s="87"/>
      <c r="E24" s="87"/>
      <c r="F24" s="36"/>
      <c r="G24" s="88"/>
      <c r="H24" s="38"/>
      <c r="I24" s="8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86">
        <v>82667</v>
      </c>
      <c r="D25" s="87">
        <v>256</v>
      </c>
      <c r="E25" s="87">
        <v>4.5</v>
      </c>
      <c r="F25" s="36">
        <f t="shared" si="0"/>
        <v>1152</v>
      </c>
      <c r="G25" s="88">
        <v>4618</v>
      </c>
      <c r="H25" s="38">
        <f t="shared" si="1"/>
        <v>40.086805555555557</v>
      </c>
      <c r="I25" s="89">
        <v>29.64</v>
      </c>
      <c r="J25" s="38">
        <f t="shared" si="2"/>
        <v>11.881729166666666</v>
      </c>
      <c r="L25" s="52">
        <v>19</v>
      </c>
      <c r="M25" s="34" t="s">
        <v>66</v>
      </c>
      <c r="N25" s="40">
        <f t="shared" si="3"/>
        <v>29.64</v>
      </c>
      <c r="O25" s="40">
        <f t="shared" si="3"/>
        <v>11.881729166666666</v>
      </c>
      <c r="P25" s="30">
        <v>69.09</v>
      </c>
      <c r="Q25" s="49">
        <v>0.85</v>
      </c>
      <c r="R25" s="43">
        <f t="shared" si="4"/>
        <v>10099.469791666666</v>
      </c>
      <c r="S25" s="49">
        <v>0.74</v>
      </c>
      <c r="T25" s="43">
        <f t="shared" si="5"/>
        <v>8792.4795833333337</v>
      </c>
      <c r="U25" s="49">
        <v>60</v>
      </c>
      <c r="V25" s="49">
        <v>70</v>
      </c>
      <c r="W25" s="30">
        <v>21.38</v>
      </c>
      <c r="X25" s="30">
        <v>46.91</v>
      </c>
    </row>
    <row r="26" spans="1:24" ht="15.95" customHeight="1">
      <c r="A26" s="52">
        <v>20</v>
      </c>
      <c r="B26" s="34" t="s">
        <v>67</v>
      </c>
      <c r="C26" s="86"/>
      <c r="D26" s="87"/>
      <c r="E26" s="87"/>
      <c r="F26" s="36"/>
      <c r="G26" s="88"/>
      <c r="H26" s="38"/>
      <c r="I26" s="8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86">
        <v>85334</v>
      </c>
      <c r="D27" s="87">
        <v>256</v>
      </c>
      <c r="E27" s="87">
        <v>4.5</v>
      </c>
      <c r="F27" s="36">
        <f t="shared" si="0"/>
        <v>1152</v>
      </c>
      <c r="G27" s="88">
        <v>5200</v>
      </c>
      <c r="H27" s="38">
        <f t="shared" si="1"/>
        <v>45.138888888888886</v>
      </c>
      <c r="I27" s="89">
        <v>26.93</v>
      </c>
      <c r="J27" s="38">
        <f t="shared" si="2"/>
        <v>12.155902777777776</v>
      </c>
      <c r="L27" s="52">
        <v>21</v>
      </c>
      <c r="M27" s="34" t="s">
        <v>68</v>
      </c>
      <c r="N27" s="40">
        <f t="shared" si="3"/>
        <v>26.93</v>
      </c>
      <c r="O27" s="40">
        <f t="shared" si="3"/>
        <v>12.155902777777776</v>
      </c>
      <c r="P27" s="30">
        <v>68.599999999999994</v>
      </c>
      <c r="Q27" s="49">
        <v>0.87</v>
      </c>
      <c r="R27" s="43">
        <f t="shared" si="4"/>
        <v>10575.635416666664</v>
      </c>
      <c r="S27" s="49">
        <v>0.76</v>
      </c>
      <c r="T27" s="43">
        <f t="shared" si="5"/>
        <v>9238.4861111111095</v>
      </c>
      <c r="U27" s="49">
        <v>57</v>
      </c>
      <c r="V27" s="49">
        <v>70</v>
      </c>
      <c r="W27" s="30">
        <v>21.22</v>
      </c>
      <c r="X27" s="30">
        <v>48.86</v>
      </c>
    </row>
    <row r="28" spans="1:24" ht="15.95" customHeight="1">
      <c r="A28" s="52">
        <v>22</v>
      </c>
      <c r="B28" s="47" t="s">
        <v>69</v>
      </c>
      <c r="C28" s="86"/>
      <c r="D28" s="87"/>
      <c r="E28" s="87"/>
      <c r="F28" s="36"/>
      <c r="G28" s="88"/>
      <c r="H28" s="38"/>
      <c r="I28" s="8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86">
        <v>82667</v>
      </c>
      <c r="D29" s="87">
        <v>256</v>
      </c>
      <c r="E29" s="87">
        <v>4.5</v>
      </c>
      <c r="F29" s="36">
        <f t="shared" si="0"/>
        <v>1152</v>
      </c>
      <c r="G29" s="88">
        <v>4403</v>
      </c>
      <c r="H29" s="38">
        <f t="shared" si="1"/>
        <v>38.220486111111114</v>
      </c>
      <c r="I29" s="89">
        <v>30.71</v>
      </c>
      <c r="J29" s="38">
        <f t="shared" si="2"/>
        <v>11.737511284722222</v>
      </c>
      <c r="L29" s="52">
        <v>23</v>
      </c>
      <c r="M29" s="34" t="s">
        <v>70</v>
      </c>
      <c r="N29" s="40">
        <f t="shared" si="3"/>
        <v>30.71</v>
      </c>
      <c r="O29" s="40">
        <f t="shared" si="3"/>
        <v>11.737511284722222</v>
      </c>
      <c r="P29" s="30">
        <v>70.900000000000006</v>
      </c>
      <c r="Q29" s="49">
        <v>0.89</v>
      </c>
      <c r="R29" s="43">
        <f t="shared" si="4"/>
        <v>10446.385043402777</v>
      </c>
      <c r="S29" s="49">
        <v>0.79</v>
      </c>
      <c r="T29" s="43">
        <f t="shared" si="5"/>
        <v>9272.633914930555</v>
      </c>
      <c r="U29" s="49">
        <v>65</v>
      </c>
      <c r="V29" s="49">
        <v>73</v>
      </c>
      <c r="W29" s="30">
        <v>21.92</v>
      </c>
      <c r="X29" s="30">
        <v>45.79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B36" t="s">
        <v>123</v>
      </c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124</v>
      </c>
      <c r="E3" s="11" t="s">
        <v>7</v>
      </c>
      <c r="F3" t="s">
        <v>125</v>
      </c>
      <c r="G3" s="7"/>
      <c r="L3" s="1"/>
      <c r="M3" s="11" t="s">
        <v>5</v>
      </c>
      <c r="N3" t="str">
        <f>C3</f>
        <v>TUREW</v>
      </c>
      <c r="P3" s="11" t="s">
        <v>7</v>
      </c>
      <c r="Q3" s="12" t="str">
        <f>F3</f>
        <v>19.09.11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122</v>
      </c>
      <c r="L4" s="1"/>
      <c r="M4" s="11" t="s">
        <v>9</v>
      </c>
      <c r="P4" s="11" t="s">
        <v>10</v>
      </c>
      <c r="Q4" s="12" t="str">
        <f>F4</f>
        <v>26.04.11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86">
        <v>80000</v>
      </c>
      <c r="D11" s="87">
        <v>350</v>
      </c>
      <c r="E11" s="87">
        <v>6</v>
      </c>
      <c r="F11" s="36">
        <f t="shared" ref="F11:F29" si="0">D11*E11</f>
        <v>2100</v>
      </c>
      <c r="G11" s="88">
        <v>7600</v>
      </c>
      <c r="H11" s="38">
        <f t="shared" ref="H11:H29" si="1">G11*10/F11</f>
        <v>36.19047619047619</v>
      </c>
      <c r="I11" s="89">
        <v>43.28</v>
      </c>
      <c r="J11" s="38">
        <f t="shared" ref="J11:J29" si="2">H11*I11/100</f>
        <v>15.663238095238096</v>
      </c>
      <c r="K11"/>
      <c r="L11" s="46">
        <v>5</v>
      </c>
      <c r="M11" s="47" t="s">
        <v>52</v>
      </c>
      <c r="N11" s="40">
        <f t="shared" ref="N11:O29" si="3">I11</f>
        <v>43.28</v>
      </c>
      <c r="O11" s="40">
        <f t="shared" si="3"/>
        <v>15.663238095238096</v>
      </c>
      <c r="P11" s="30">
        <v>72.849999999999994</v>
      </c>
      <c r="Q11" s="49">
        <v>0.94</v>
      </c>
      <c r="R11" s="43">
        <f t="shared" ref="R11:R29" si="4">O11*Q11*1000</f>
        <v>14723.443809523809</v>
      </c>
      <c r="S11" s="49">
        <v>0.84</v>
      </c>
      <c r="T11" s="43">
        <f t="shared" ref="T11:T29" si="5">O11*S11*1000</f>
        <v>13157.12</v>
      </c>
      <c r="U11" s="49">
        <v>43</v>
      </c>
      <c r="V11" s="49">
        <v>69</v>
      </c>
      <c r="W11" s="30">
        <v>36.6</v>
      </c>
      <c r="X11" s="30">
        <v>37.380000000000003</v>
      </c>
    </row>
    <row r="12" spans="1:24" s="6" customFormat="1" ht="15.95" customHeight="1">
      <c r="A12" s="46">
        <v>6</v>
      </c>
      <c r="B12" s="47" t="s">
        <v>53</v>
      </c>
      <c r="C12" s="86"/>
      <c r="D12" s="87"/>
      <c r="E12" s="87"/>
      <c r="F12" s="36"/>
      <c r="G12" s="88"/>
      <c r="H12" s="38"/>
      <c r="I12" s="8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86"/>
      <c r="D13" s="87"/>
      <c r="E13" s="87"/>
      <c r="F13" s="36"/>
      <c r="G13" s="88"/>
      <c r="H13" s="38"/>
      <c r="I13" s="8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86"/>
      <c r="D14" s="87"/>
      <c r="E14" s="87"/>
      <c r="F14" s="36"/>
      <c r="G14" s="88"/>
      <c r="H14" s="38"/>
      <c r="I14" s="8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86">
        <v>82667</v>
      </c>
      <c r="D15" s="87">
        <v>350</v>
      </c>
      <c r="E15" s="87">
        <v>6</v>
      </c>
      <c r="F15" s="36">
        <f t="shared" si="0"/>
        <v>2100</v>
      </c>
      <c r="G15" s="88">
        <v>8500</v>
      </c>
      <c r="H15" s="38">
        <f t="shared" si="1"/>
        <v>40.476190476190474</v>
      </c>
      <c r="I15" s="89">
        <v>36.54</v>
      </c>
      <c r="J15" s="38">
        <f t="shared" si="2"/>
        <v>14.79</v>
      </c>
      <c r="K15"/>
      <c r="L15" s="46">
        <v>9</v>
      </c>
      <c r="M15" s="34" t="s">
        <v>56</v>
      </c>
      <c r="N15" s="40">
        <f t="shared" si="3"/>
        <v>36.54</v>
      </c>
      <c r="O15" s="40">
        <f t="shared" si="3"/>
        <v>14.79</v>
      </c>
      <c r="P15" s="30">
        <v>69.16</v>
      </c>
      <c r="Q15" s="49">
        <v>0.89</v>
      </c>
      <c r="R15" s="43">
        <f t="shared" si="4"/>
        <v>13163.1</v>
      </c>
      <c r="S15" s="49">
        <v>0.78</v>
      </c>
      <c r="T15" s="43">
        <f t="shared" si="5"/>
        <v>11536.199999999999</v>
      </c>
      <c r="U15" s="49">
        <v>46</v>
      </c>
      <c r="V15" s="49">
        <v>67</v>
      </c>
      <c r="W15" s="30">
        <v>28.58</v>
      </c>
      <c r="X15" s="30">
        <v>43.96</v>
      </c>
    </row>
    <row r="16" spans="1:24" s="6" customFormat="1" ht="15.95" customHeight="1">
      <c r="A16" s="46">
        <v>10</v>
      </c>
      <c r="B16" s="34" t="s">
        <v>57</v>
      </c>
      <c r="C16" s="86">
        <v>77333</v>
      </c>
      <c r="D16" s="87">
        <v>350</v>
      </c>
      <c r="E16" s="87">
        <v>6</v>
      </c>
      <c r="F16" s="36">
        <f t="shared" si="0"/>
        <v>2100</v>
      </c>
      <c r="G16" s="88">
        <v>7500</v>
      </c>
      <c r="H16" s="38">
        <f t="shared" si="1"/>
        <v>35.714285714285715</v>
      </c>
      <c r="I16" s="89">
        <v>40.520000000000003</v>
      </c>
      <c r="J16" s="38">
        <f t="shared" si="2"/>
        <v>14.471428571428573</v>
      </c>
      <c r="K16"/>
      <c r="L16" s="46">
        <v>10</v>
      </c>
      <c r="M16" s="34" t="s">
        <v>57</v>
      </c>
      <c r="N16" s="40">
        <f t="shared" si="3"/>
        <v>40.520000000000003</v>
      </c>
      <c r="O16" s="40">
        <f t="shared" si="3"/>
        <v>14.471428571428573</v>
      </c>
      <c r="P16" s="30">
        <v>69.5</v>
      </c>
      <c r="Q16" s="49">
        <v>0.87</v>
      </c>
      <c r="R16" s="43">
        <f t="shared" si="4"/>
        <v>12590.142857142859</v>
      </c>
      <c r="S16" s="49">
        <v>0.76</v>
      </c>
      <c r="T16" s="43">
        <f t="shared" si="5"/>
        <v>10998.285714285716</v>
      </c>
      <c r="U16" s="49">
        <v>45</v>
      </c>
      <c r="V16" s="49">
        <v>66</v>
      </c>
      <c r="W16" s="30">
        <v>28.5</v>
      </c>
      <c r="X16" s="30">
        <v>44.2</v>
      </c>
    </row>
    <row r="17" spans="1:24" s="6" customFormat="1" ht="15.95" customHeight="1">
      <c r="A17" s="46">
        <v>11</v>
      </c>
      <c r="B17" s="34" t="s">
        <v>58</v>
      </c>
      <c r="C17" s="86">
        <v>80000</v>
      </c>
      <c r="D17" s="87">
        <v>350</v>
      </c>
      <c r="E17" s="87">
        <v>6</v>
      </c>
      <c r="F17" s="36">
        <f t="shared" si="0"/>
        <v>2100</v>
      </c>
      <c r="G17" s="88">
        <v>7700</v>
      </c>
      <c r="H17" s="38">
        <f t="shared" si="1"/>
        <v>36.666666666666664</v>
      </c>
      <c r="I17" s="89">
        <v>44.66</v>
      </c>
      <c r="J17" s="38">
        <f t="shared" si="2"/>
        <v>16.37533333333333</v>
      </c>
      <c r="K17"/>
      <c r="L17" s="46">
        <v>11</v>
      </c>
      <c r="M17" s="34" t="s">
        <v>58</v>
      </c>
      <c r="N17" s="40">
        <f t="shared" si="3"/>
        <v>44.66</v>
      </c>
      <c r="O17" s="40">
        <f t="shared" si="3"/>
        <v>16.37533333333333</v>
      </c>
      <c r="P17" s="30">
        <v>75.930000000000007</v>
      </c>
      <c r="Q17" s="49">
        <v>0.95</v>
      </c>
      <c r="R17" s="43">
        <f t="shared" si="4"/>
        <v>15556.566666666664</v>
      </c>
      <c r="S17" s="49">
        <v>0.85</v>
      </c>
      <c r="T17" s="43">
        <f t="shared" si="5"/>
        <v>13919.033333333329</v>
      </c>
      <c r="U17" s="49">
        <v>40</v>
      </c>
      <c r="V17" s="49">
        <v>68</v>
      </c>
      <c r="W17" s="30">
        <v>38.92</v>
      </c>
      <c r="X17" s="30">
        <v>36.32</v>
      </c>
    </row>
    <row r="18" spans="1:24" s="6" customFormat="1" ht="15.95" customHeight="1">
      <c r="A18" s="46">
        <v>12</v>
      </c>
      <c r="B18" s="34" t="s">
        <v>59</v>
      </c>
      <c r="C18" s="86"/>
      <c r="D18" s="87"/>
      <c r="E18" s="87"/>
      <c r="F18" s="36"/>
      <c r="G18" s="88"/>
      <c r="H18" s="38"/>
      <c r="I18" s="8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86">
        <v>80000</v>
      </c>
      <c r="D19" s="87">
        <v>350</v>
      </c>
      <c r="E19" s="87">
        <v>6</v>
      </c>
      <c r="F19" s="36">
        <f t="shared" si="0"/>
        <v>2100</v>
      </c>
      <c r="G19" s="88">
        <v>7900</v>
      </c>
      <c r="H19" s="38">
        <f t="shared" si="1"/>
        <v>37.61904761904762</v>
      </c>
      <c r="I19" s="89">
        <v>39.89</v>
      </c>
      <c r="J19" s="38">
        <f t="shared" si="2"/>
        <v>15.006238095238096</v>
      </c>
      <c r="K19"/>
      <c r="L19" s="46">
        <v>13</v>
      </c>
      <c r="M19" s="34" t="s">
        <v>60</v>
      </c>
      <c r="N19" s="40">
        <f t="shared" si="3"/>
        <v>39.89</v>
      </c>
      <c r="O19" s="40">
        <f t="shared" si="3"/>
        <v>15.006238095238096</v>
      </c>
      <c r="P19" s="30">
        <v>73.87</v>
      </c>
      <c r="Q19" s="49">
        <v>0.93</v>
      </c>
      <c r="R19" s="43">
        <f t="shared" si="4"/>
        <v>13955.801428571431</v>
      </c>
      <c r="S19" s="49">
        <v>0.83</v>
      </c>
      <c r="T19" s="43">
        <f t="shared" si="5"/>
        <v>12455.177619047619</v>
      </c>
      <c r="U19" s="49">
        <v>42</v>
      </c>
      <c r="V19" s="49">
        <v>68</v>
      </c>
      <c r="W19" s="30">
        <v>36.58</v>
      </c>
      <c r="X19" s="30">
        <v>37.840000000000003</v>
      </c>
    </row>
    <row r="20" spans="1:24" s="6" customFormat="1" ht="15.95" customHeight="1">
      <c r="A20" s="46">
        <v>14</v>
      </c>
      <c r="B20" s="34" t="s">
        <v>61</v>
      </c>
      <c r="C20" s="86">
        <v>82667</v>
      </c>
      <c r="D20" s="87">
        <v>350</v>
      </c>
      <c r="E20" s="87">
        <v>6</v>
      </c>
      <c r="F20" s="36">
        <f t="shared" si="0"/>
        <v>2100</v>
      </c>
      <c r="G20" s="88">
        <v>8100</v>
      </c>
      <c r="H20" s="38">
        <f t="shared" si="1"/>
        <v>38.571428571428569</v>
      </c>
      <c r="I20" s="89">
        <v>40.35</v>
      </c>
      <c r="J20" s="38">
        <f t="shared" si="2"/>
        <v>15.563571428571429</v>
      </c>
      <c r="K20"/>
      <c r="L20" s="46">
        <v>14</v>
      </c>
      <c r="M20" s="34" t="s">
        <v>61</v>
      </c>
      <c r="N20" s="40">
        <f t="shared" si="3"/>
        <v>40.35</v>
      </c>
      <c r="O20" s="40">
        <f t="shared" si="3"/>
        <v>15.563571428571429</v>
      </c>
      <c r="P20" s="30">
        <v>75.959999999999994</v>
      </c>
      <c r="Q20" s="49">
        <v>0.95</v>
      </c>
      <c r="R20" s="43">
        <f t="shared" si="4"/>
        <v>14785.392857142857</v>
      </c>
      <c r="S20" s="49">
        <v>0.85</v>
      </c>
      <c r="T20" s="43">
        <f t="shared" si="5"/>
        <v>13229.035714285714</v>
      </c>
      <c r="U20" s="49">
        <v>40</v>
      </c>
      <c r="V20" s="49">
        <v>68</v>
      </c>
      <c r="W20" s="30">
        <v>37.72</v>
      </c>
      <c r="X20" s="30">
        <v>36.619999999999997</v>
      </c>
    </row>
    <row r="21" spans="1:24" s="6" customFormat="1" ht="15.95" customHeight="1">
      <c r="A21" s="46">
        <v>15</v>
      </c>
      <c r="B21" s="34" t="s">
        <v>62</v>
      </c>
      <c r="C21" s="86"/>
      <c r="D21" s="87"/>
      <c r="E21" s="87"/>
      <c r="F21" s="36"/>
      <c r="G21" s="88"/>
      <c r="H21" s="38"/>
      <c r="I21" s="8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90"/>
      <c r="D22" s="87"/>
      <c r="E22" s="87"/>
      <c r="F22" s="36"/>
      <c r="G22" s="88"/>
      <c r="H22" s="38"/>
      <c r="I22" s="8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86">
        <v>82667</v>
      </c>
      <c r="D23" s="87">
        <v>350</v>
      </c>
      <c r="E23" s="87">
        <v>6</v>
      </c>
      <c r="F23" s="36">
        <f t="shared" si="0"/>
        <v>2100</v>
      </c>
      <c r="G23" s="88">
        <v>8400</v>
      </c>
      <c r="H23" s="38">
        <f t="shared" si="1"/>
        <v>40</v>
      </c>
      <c r="I23" s="89">
        <v>36.26</v>
      </c>
      <c r="J23" s="38">
        <f t="shared" si="2"/>
        <v>14.503999999999998</v>
      </c>
      <c r="K23"/>
      <c r="L23" s="46">
        <v>17</v>
      </c>
      <c r="M23" s="34" t="s">
        <v>64</v>
      </c>
      <c r="N23" s="40">
        <f t="shared" si="3"/>
        <v>36.26</v>
      </c>
      <c r="O23" s="40">
        <f t="shared" si="3"/>
        <v>14.503999999999998</v>
      </c>
      <c r="P23" s="30">
        <v>70.87</v>
      </c>
      <c r="Q23" s="49">
        <v>0.9</v>
      </c>
      <c r="R23" s="43">
        <f t="shared" si="4"/>
        <v>13053.599999999999</v>
      </c>
      <c r="S23" s="49">
        <v>0.8</v>
      </c>
      <c r="T23" s="43">
        <f t="shared" si="5"/>
        <v>11603.199999999999</v>
      </c>
      <c r="U23" s="49">
        <v>42</v>
      </c>
      <c r="V23" s="49">
        <v>67</v>
      </c>
      <c r="W23" s="30">
        <v>30.46</v>
      </c>
      <c r="X23" s="30">
        <v>41.63</v>
      </c>
    </row>
    <row r="24" spans="1:24" s="6" customFormat="1" ht="15.95" customHeight="1">
      <c r="A24" s="46">
        <v>18</v>
      </c>
      <c r="B24" s="34" t="s">
        <v>65</v>
      </c>
      <c r="C24" s="86"/>
      <c r="D24" s="87"/>
      <c r="E24" s="87"/>
      <c r="F24" s="36"/>
      <c r="G24" s="88"/>
      <c r="H24" s="38"/>
      <c r="I24" s="8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86">
        <v>82667</v>
      </c>
      <c r="D25" s="87">
        <v>350</v>
      </c>
      <c r="E25" s="87">
        <v>6</v>
      </c>
      <c r="F25" s="36">
        <f t="shared" si="0"/>
        <v>2100</v>
      </c>
      <c r="G25" s="88">
        <v>7700</v>
      </c>
      <c r="H25" s="38">
        <f t="shared" si="1"/>
        <v>36.666666666666664</v>
      </c>
      <c r="I25" s="89">
        <v>37.450000000000003</v>
      </c>
      <c r="J25" s="38">
        <f t="shared" si="2"/>
        <v>13.731666666666667</v>
      </c>
      <c r="L25" s="52">
        <v>19</v>
      </c>
      <c r="M25" s="34" t="s">
        <v>66</v>
      </c>
      <c r="N25" s="40">
        <f t="shared" si="3"/>
        <v>37.450000000000003</v>
      </c>
      <c r="O25" s="40">
        <f t="shared" si="3"/>
        <v>13.731666666666667</v>
      </c>
      <c r="P25" s="30">
        <v>69.459999999999994</v>
      </c>
      <c r="Q25" s="49">
        <v>0.87</v>
      </c>
      <c r="R25" s="43">
        <f t="shared" si="4"/>
        <v>11946.550000000001</v>
      </c>
      <c r="S25" s="49">
        <v>0.77</v>
      </c>
      <c r="T25" s="43">
        <f t="shared" si="5"/>
        <v>10573.383333333333</v>
      </c>
      <c r="U25" s="49">
        <v>36</v>
      </c>
      <c r="V25" s="49">
        <v>63</v>
      </c>
      <c r="W25" s="30">
        <v>26.59</v>
      </c>
      <c r="X25" s="30">
        <v>45.55</v>
      </c>
    </row>
    <row r="26" spans="1:24" ht="15.95" customHeight="1">
      <c r="A26" s="52">
        <v>20</v>
      </c>
      <c r="B26" s="34" t="s">
        <v>67</v>
      </c>
      <c r="C26" s="86"/>
      <c r="D26" s="87"/>
      <c r="E26" s="87"/>
      <c r="F26" s="36"/>
      <c r="G26" s="88"/>
      <c r="H26" s="38"/>
      <c r="I26" s="8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86">
        <v>82667</v>
      </c>
      <c r="D27" s="87">
        <v>350</v>
      </c>
      <c r="E27" s="87">
        <v>6</v>
      </c>
      <c r="F27" s="36">
        <f t="shared" si="0"/>
        <v>2100</v>
      </c>
      <c r="G27" s="88">
        <v>8700</v>
      </c>
      <c r="H27" s="38">
        <f t="shared" si="1"/>
        <v>41.428571428571431</v>
      </c>
      <c r="I27" s="89">
        <v>39.54</v>
      </c>
      <c r="J27" s="38">
        <f t="shared" si="2"/>
        <v>16.380857142857145</v>
      </c>
      <c r="L27" s="52">
        <v>21</v>
      </c>
      <c r="M27" s="34" t="s">
        <v>68</v>
      </c>
      <c r="N27" s="40">
        <f t="shared" si="3"/>
        <v>39.54</v>
      </c>
      <c r="O27" s="40">
        <f t="shared" si="3"/>
        <v>16.380857142857145</v>
      </c>
      <c r="P27" s="30">
        <v>73.260000000000005</v>
      </c>
      <c r="Q27" s="49">
        <v>0.92</v>
      </c>
      <c r="R27" s="43">
        <f t="shared" si="4"/>
        <v>15070.388571428575</v>
      </c>
      <c r="S27" s="49">
        <v>0.82</v>
      </c>
      <c r="T27" s="43">
        <f t="shared" si="5"/>
        <v>13432.302857142859</v>
      </c>
      <c r="U27" s="49">
        <v>38</v>
      </c>
      <c r="V27" s="49">
        <v>66</v>
      </c>
      <c r="W27" s="30">
        <v>32.83</v>
      </c>
      <c r="X27" s="30">
        <v>39.96</v>
      </c>
    </row>
    <row r="28" spans="1:24" ht="15.95" customHeight="1">
      <c r="A28" s="52">
        <v>22</v>
      </c>
      <c r="B28" s="47" t="s">
        <v>69</v>
      </c>
      <c r="C28" s="86"/>
      <c r="D28" s="87"/>
      <c r="E28" s="87"/>
      <c r="F28" s="36"/>
      <c r="G28" s="88"/>
      <c r="H28" s="38"/>
      <c r="I28" s="8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86">
        <v>80000</v>
      </c>
      <c r="D29" s="87">
        <v>350</v>
      </c>
      <c r="E29" s="87">
        <v>6</v>
      </c>
      <c r="F29" s="36">
        <f t="shared" si="0"/>
        <v>2100</v>
      </c>
      <c r="G29" s="88">
        <v>7600</v>
      </c>
      <c r="H29" s="38">
        <f t="shared" si="1"/>
        <v>36.19047619047619</v>
      </c>
      <c r="I29" s="89">
        <v>39.01</v>
      </c>
      <c r="J29" s="38">
        <f t="shared" si="2"/>
        <v>14.117904761904761</v>
      </c>
      <c r="L29" s="52">
        <v>23</v>
      </c>
      <c r="M29" s="34" t="s">
        <v>70</v>
      </c>
      <c r="N29" s="40">
        <f t="shared" si="3"/>
        <v>39.01</v>
      </c>
      <c r="O29" s="40">
        <f t="shared" si="3"/>
        <v>14.117904761904761</v>
      </c>
      <c r="P29" s="30">
        <v>70.11</v>
      </c>
      <c r="Q29" s="49">
        <v>0.88</v>
      </c>
      <c r="R29" s="43">
        <f t="shared" si="4"/>
        <v>12423.75619047619</v>
      </c>
      <c r="S29" s="49">
        <v>0.77</v>
      </c>
      <c r="T29" s="43">
        <f t="shared" si="5"/>
        <v>10870.786666666665</v>
      </c>
      <c r="U29" s="49">
        <v>39</v>
      </c>
      <c r="V29" s="49">
        <v>64</v>
      </c>
      <c r="W29" s="30">
        <v>27</v>
      </c>
      <c r="X29" s="30">
        <v>46.05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C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126</v>
      </c>
      <c r="E3" s="11" t="s">
        <v>7</v>
      </c>
      <c r="F3" t="s">
        <v>127</v>
      </c>
      <c r="G3" s="7"/>
      <c r="L3" s="1"/>
      <c r="M3" s="11" t="s">
        <v>5</v>
      </c>
      <c r="N3" t="str">
        <f>C3</f>
        <v>ANTCZAK</v>
      </c>
      <c r="P3" s="11" t="s">
        <v>7</v>
      </c>
      <c r="Q3" s="12" t="str">
        <f>F3</f>
        <v>22.09.11</v>
      </c>
      <c r="R3" s="7"/>
      <c r="S3" s="4"/>
      <c r="V3" s="13"/>
    </row>
    <row r="4" spans="1:24">
      <c r="B4" s="11" t="s">
        <v>9</v>
      </c>
      <c r="C4" t="s">
        <v>128</v>
      </c>
      <c r="E4" s="11" t="s">
        <v>10</v>
      </c>
      <c r="F4" t="s">
        <v>93</v>
      </c>
      <c r="L4" s="1"/>
      <c r="M4" s="11" t="s">
        <v>9</v>
      </c>
      <c r="P4" s="11" t="s">
        <v>10</v>
      </c>
      <c r="Q4" s="12" t="str">
        <f>F4</f>
        <v>22.04.11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90667</v>
      </c>
      <c r="D11" s="45">
        <v>200</v>
      </c>
      <c r="E11" s="45">
        <v>4.5</v>
      </c>
      <c r="F11" s="36">
        <f t="shared" ref="F11:F29" si="0">D11*E11</f>
        <v>900</v>
      </c>
      <c r="G11" s="37">
        <v>3632</v>
      </c>
      <c r="H11" s="38">
        <f t="shared" ref="H11:H29" si="1">G11*10/F11</f>
        <v>40.355555555555554</v>
      </c>
      <c r="I11" s="39">
        <v>48.39</v>
      </c>
      <c r="J11" s="38">
        <f t="shared" ref="J11:J29" si="2">H11*I11/100</f>
        <v>19.528053333333332</v>
      </c>
      <c r="K11"/>
      <c r="L11" s="46">
        <v>5</v>
      </c>
      <c r="M11" s="47" t="s">
        <v>52</v>
      </c>
      <c r="N11" s="40">
        <f t="shared" ref="N11:O29" si="3">I11</f>
        <v>48.39</v>
      </c>
      <c r="O11" s="40">
        <f t="shared" si="3"/>
        <v>19.528053333333332</v>
      </c>
      <c r="P11" s="30">
        <v>70.819999999999993</v>
      </c>
      <c r="Q11" s="49">
        <v>0.93</v>
      </c>
      <c r="R11" s="43">
        <f t="shared" ref="R11:R29" si="4">O11*Q11*1000</f>
        <v>18161.089599999999</v>
      </c>
      <c r="S11" s="49">
        <v>0.83</v>
      </c>
      <c r="T11" s="43">
        <f t="shared" ref="T11:T29" si="5">O11*S11*1000</f>
        <v>16208.284266666666</v>
      </c>
      <c r="U11" s="49">
        <v>42</v>
      </c>
      <c r="V11" s="49">
        <v>68</v>
      </c>
      <c r="W11" s="30">
        <v>37.54</v>
      </c>
      <c r="X11" s="30">
        <v>39.17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>
        <v>90667</v>
      </c>
      <c r="D13" s="45">
        <v>200</v>
      </c>
      <c r="E13" s="45">
        <v>4.5</v>
      </c>
      <c r="F13" s="36">
        <f t="shared" si="0"/>
        <v>900</v>
      </c>
      <c r="G13" s="37">
        <v>3804</v>
      </c>
      <c r="H13" s="38">
        <f t="shared" si="1"/>
        <v>42.266666666666666</v>
      </c>
      <c r="I13" s="39">
        <v>43.84</v>
      </c>
      <c r="J13" s="38">
        <f t="shared" si="2"/>
        <v>18.529706666666669</v>
      </c>
      <c r="K13"/>
      <c r="L13" s="46">
        <v>7</v>
      </c>
      <c r="M13" s="34" t="s">
        <v>54</v>
      </c>
      <c r="N13" s="40">
        <f t="shared" si="3"/>
        <v>43.84</v>
      </c>
      <c r="O13" s="40">
        <f t="shared" si="3"/>
        <v>18.529706666666669</v>
      </c>
      <c r="P13" s="30">
        <v>68.38</v>
      </c>
      <c r="Q13" s="49">
        <v>0.92</v>
      </c>
      <c r="R13" s="43">
        <f t="shared" si="4"/>
        <v>17047.330133333337</v>
      </c>
      <c r="S13" s="49">
        <v>0.81</v>
      </c>
      <c r="T13" s="43">
        <f t="shared" si="5"/>
        <v>15009.062400000003</v>
      </c>
      <c r="U13" s="49">
        <v>41</v>
      </c>
      <c r="V13" s="49">
        <v>67</v>
      </c>
      <c r="W13" s="30">
        <v>32.22</v>
      </c>
      <c r="X13" s="30">
        <v>41.12</v>
      </c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85334</v>
      </c>
      <c r="D15" s="45">
        <v>200</v>
      </c>
      <c r="E15" s="45">
        <v>4.5</v>
      </c>
      <c r="F15" s="36">
        <f t="shared" si="0"/>
        <v>900</v>
      </c>
      <c r="G15" s="37">
        <v>3660</v>
      </c>
      <c r="H15" s="38">
        <f t="shared" si="1"/>
        <v>40.666666666666664</v>
      </c>
      <c r="I15" s="39">
        <v>44.76</v>
      </c>
      <c r="J15" s="38">
        <f t="shared" si="2"/>
        <v>18.202399999999997</v>
      </c>
      <c r="K15"/>
      <c r="L15" s="46">
        <v>9</v>
      </c>
      <c r="M15" s="34" t="s">
        <v>56</v>
      </c>
      <c r="N15" s="40">
        <f t="shared" si="3"/>
        <v>44.76</v>
      </c>
      <c r="O15" s="40">
        <f t="shared" si="3"/>
        <v>18.202399999999997</v>
      </c>
      <c r="P15" s="30">
        <v>70.98</v>
      </c>
      <c r="Q15" s="49">
        <v>0.93</v>
      </c>
      <c r="R15" s="43">
        <f t="shared" si="4"/>
        <v>16928.231999999996</v>
      </c>
      <c r="S15" s="49">
        <v>0.82</v>
      </c>
      <c r="T15" s="43">
        <f t="shared" si="5"/>
        <v>14925.967999999997</v>
      </c>
      <c r="U15" s="49">
        <v>47</v>
      </c>
      <c r="V15" s="49">
        <v>69</v>
      </c>
      <c r="W15" s="30">
        <v>34.44</v>
      </c>
      <c r="X15" s="30">
        <v>39.76</v>
      </c>
    </row>
    <row r="16" spans="1:24" s="6" customFormat="1" ht="15.95" customHeight="1">
      <c r="A16" s="46">
        <v>10</v>
      </c>
      <c r="B16" s="34" t="s">
        <v>57</v>
      </c>
      <c r="C16" s="48">
        <v>88000</v>
      </c>
      <c r="D16" s="45">
        <v>200</v>
      </c>
      <c r="E16" s="45">
        <v>4.5</v>
      </c>
      <c r="F16" s="36">
        <f t="shared" si="0"/>
        <v>900</v>
      </c>
      <c r="G16" s="37">
        <v>3692</v>
      </c>
      <c r="H16" s="38">
        <f t="shared" si="1"/>
        <v>41.022222222222226</v>
      </c>
      <c r="I16" s="39">
        <v>45.99</v>
      </c>
      <c r="J16" s="38">
        <f t="shared" si="2"/>
        <v>18.866120000000002</v>
      </c>
      <c r="K16"/>
      <c r="L16" s="46">
        <v>10</v>
      </c>
      <c r="M16" s="34" t="s">
        <v>57</v>
      </c>
      <c r="N16" s="40">
        <f t="shared" si="3"/>
        <v>45.99</v>
      </c>
      <c r="O16" s="40">
        <f t="shared" si="3"/>
        <v>18.866120000000002</v>
      </c>
      <c r="P16" s="30">
        <v>67.459999999999994</v>
      </c>
      <c r="Q16" s="49">
        <v>0.91</v>
      </c>
      <c r="R16" s="43">
        <f t="shared" si="4"/>
        <v>17168.1692</v>
      </c>
      <c r="S16" s="49">
        <v>0.8</v>
      </c>
      <c r="T16" s="43">
        <f t="shared" si="5"/>
        <v>15092.896000000002</v>
      </c>
      <c r="U16" s="49">
        <v>45</v>
      </c>
      <c r="V16" s="49">
        <v>68</v>
      </c>
      <c r="W16" s="30">
        <v>32.21</v>
      </c>
      <c r="X16" s="30">
        <v>42.23</v>
      </c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82667</v>
      </c>
      <c r="D19" s="45">
        <v>200</v>
      </c>
      <c r="E19" s="45">
        <v>4.5</v>
      </c>
      <c r="F19" s="36">
        <f t="shared" si="0"/>
        <v>900</v>
      </c>
      <c r="G19" s="37">
        <v>3800</v>
      </c>
      <c r="H19" s="38">
        <f t="shared" si="1"/>
        <v>42.222222222222221</v>
      </c>
      <c r="I19" s="39">
        <v>41.22</v>
      </c>
      <c r="J19" s="38">
        <f t="shared" si="2"/>
        <v>17.404</v>
      </c>
      <c r="K19"/>
      <c r="L19" s="46">
        <v>13</v>
      </c>
      <c r="M19" s="34" t="s">
        <v>60</v>
      </c>
      <c r="N19" s="40">
        <f t="shared" si="3"/>
        <v>41.22</v>
      </c>
      <c r="O19" s="40">
        <f t="shared" si="3"/>
        <v>17.404</v>
      </c>
      <c r="P19" s="30">
        <v>65.25</v>
      </c>
      <c r="Q19" s="49">
        <v>0.88</v>
      </c>
      <c r="R19" s="43">
        <f t="shared" si="4"/>
        <v>15315.519999999999</v>
      </c>
      <c r="S19" s="49">
        <v>0.77</v>
      </c>
      <c r="T19" s="43">
        <f t="shared" si="5"/>
        <v>13401.08</v>
      </c>
      <c r="U19" s="49">
        <v>41</v>
      </c>
      <c r="V19" s="49">
        <v>65</v>
      </c>
      <c r="W19" s="30">
        <v>27.34</v>
      </c>
      <c r="X19" s="30">
        <v>46.48</v>
      </c>
    </row>
    <row r="20" spans="1:24" s="6" customFormat="1" ht="15.95" customHeight="1">
      <c r="A20" s="46">
        <v>14</v>
      </c>
      <c r="B20" s="34" t="s">
        <v>61</v>
      </c>
      <c r="C20" s="48">
        <v>85334</v>
      </c>
      <c r="D20" s="45">
        <v>200</v>
      </c>
      <c r="E20" s="45">
        <v>4.5</v>
      </c>
      <c r="F20" s="36">
        <f t="shared" si="0"/>
        <v>900</v>
      </c>
      <c r="G20" s="37">
        <v>3956</v>
      </c>
      <c r="H20" s="38">
        <f t="shared" si="1"/>
        <v>43.955555555555556</v>
      </c>
      <c r="I20" s="39">
        <v>46.88</v>
      </c>
      <c r="J20" s="38">
        <f t="shared" si="2"/>
        <v>20.606364444444445</v>
      </c>
      <c r="K20"/>
      <c r="L20" s="46">
        <v>14</v>
      </c>
      <c r="M20" s="34" t="s">
        <v>61</v>
      </c>
      <c r="N20" s="40">
        <f t="shared" si="3"/>
        <v>46.88</v>
      </c>
      <c r="O20" s="40">
        <f t="shared" si="3"/>
        <v>20.606364444444445</v>
      </c>
      <c r="P20" s="30">
        <v>70.489999999999995</v>
      </c>
      <c r="Q20" s="49">
        <v>0.91</v>
      </c>
      <c r="R20" s="43">
        <f t="shared" si="4"/>
        <v>18751.791644444445</v>
      </c>
      <c r="S20" s="49">
        <v>0.8</v>
      </c>
      <c r="T20" s="43">
        <f t="shared" si="5"/>
        <v>16485.091555555555</v>
      </c>
      <c r="U20" s="49">
        <v>38</v>
      </c>
      <c r="V20" s="49">
        <v>65</v>
      </c>
      <c r="W20" s="30">
        <v>32.24</v>
      </c>
      <c r="X20" s="30">
        <v>41.65</v>
      </c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74667</v>
      </c>
      <c r="D23" s="45">
        <v>200</v>
      </c>
      <c r="E23" s="45">
        <v>4.5</v>
      </c>
      <c r="F23" s="36">
        <f t="shared" si="0"/>
        <v>900</v>
      </c>
      <c r="G23" s="37">
        <v>3788</v>
      </c>
      <c r="H23" s="38">
        <f t="shared" si="1"/>
        <v>42.088888888888889</v>
      </c>
      <c r="I23" s="39">
        <v>43.27</v>
      </c>
      <c r="J23" s="38">
        <f t="shared" si="2"/>
        <v>18.211862222222223</v>
      </c>
      <c r="K23"/>
      <c r="L23" s="46">
        <v>17</v>
      </c>
      <c r="M23" s="34" t="s">
        <v>64</v>
      </c>
      <c r="N23" s="40">
        <f t="shared" si="3"/>
        <v>43.27</v>
      </c>
      <c r="O23" s="40">
        <f t="shared" si="3"/>
        <v>18.211862222222223</v>
      </c>
      <c r="P23" s="30">
        <v>65.98</v>
      </c>
      <c r="Q23" s="49">
        <v>0.89</v>
      </c>
      <c r="R23" s="43">
        <f t="shared" si="4"/>
        <v>16208.557377777779</v>
      </c>
      <c r="S23" s="49">
        <v>0.78</v>
      </c>
      <c r="T23" s="43">
        <f t="shared" si="5"/>
        <v>14205.252533333334</v>
      </c>
      <c r="U23" s="49">
        <v>42</v>
      </c>
      <c r="V23" s="49">
        <v>66</v>
      </c>
      <c r="W23" s="30">
        <v>29.17</v>
      </c>
      <c r="X23" s="30">
        <v>45.31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85334</v>
      </c>
      <c r="D25" s="45">
        <v>200</v>
      </c>
      <c r="E25" s="45">
        <v>4.5</v>
      </c>
      <c r="F25" s="36">
        <f t="shared" si="0"/>
        <v>900</v>
      </c>
      <c r="G25" s="37">
        <v>4168</v>
      </c>
      <c r="H25" s="38">
        <f t="shared" si="1"/>
        <v>46.31111111111111</v>
      </c>
      <c r="I25" s="39">
        <v>46.4</v>
      </c>
      <c r="J25" s="38">
        <f t="shared" si="2"/>
        <v>21.488355555555554</v>
      </c>
      <c r="L25" s="52">
        <v>19</v>
      </c>
      <c r="M25" s="34" t="s">
        <v>66</v>
      </c>
      <c r="N25" s="40">
        <f t="shared" si="3"/>
        <v>46.4</v>
      </c>
      <c r="O25" s="40">
        <f t="shared" si="3"/>
        <v>21.488355555555554</v>
      </c>
      <c r="P25" s="30">
        <v>64.81</v>
      </c>
      <c r="Q25" s="49">
        <v>0.88</v>
      </c>
      <c r="R25" s="43">
        <f t="shared" si="4"/>
        <v>18909.752888888888</v>
      </c>
      <c r="S25" s="49">
        <v>0.78</v>
      </c>
      <c r="T25" s="43">
        <f t="shared" si="5"/>
        <v>16760.917333333331</v>
      </c>
      <c r="U25" s="49">
        <v>35</v>
      </c>
      <c r="V25" s="49">
        <v>63</v>
      </c>
      <c r="W25" s="30">
        <v>29.42</v>
      </c>
      <c r="X25" s="30">
        <v>46.33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88000</v>
      </c>
      <c r="D27" s="45">
        <v>200</v>
      </c>
      <c r="E27" s="45">
        <v>4.5</v>
      </c>
      <c r="F27" s="36">
        <f t="shared" si="0"/>
        <v>900</v>
      </c>
      <c r="G27" s="37">
        <v>4552</v>
      </c>
      <c r="H27" s="38">
        <f t="shared" si="1"/>
        <v>50.577777777777776</v>
      </c>
      <c r="I27" s="39">
        <v>42.22</v>
      </c>
      <c r="J27" s="38">
        <f t="shared" si="2"/>
        <v>21.353937777777777</v>
      </c>
      <c r="L27" s="52">
        <v>21</v>
      </c>
      <c r="M27" s="34" t="s">
        <v>68</v>
      </c>
      <c r="N27" s="40">
        <f t="shared" si="3"/>
        <v>42.22</v>
      </c>
      <c r="O27" s="40">
        <f t="shared" si="3"/>
        <v>21.353937777777777</v>
      </c>
      <c r="P27" s="30">
        <v>63.23</v>
      </c>
      <c r="Q27" s="49">
        <v>0.86</v>
      </c>
      <c r="R27" s="43">
        <f t="shared" si="4"/>
        <v>18364.386488888886</v>
      </c>
      <c r="S27" s="49">
        <v>0.75</v>
      </c>
      <c r="T27" s="43">
        <f t="shared" si="5"/>
        <v>16015.453333333333</v>
      </c>
      <c r="U27" s="49">
        <v>40</v>
      </c>
      <c r="V27" s="49">
        <v>63</v>
      </c>
      <c r="W27" s="30">
        <v>24.51</v>
      </c>
      <c r="X27" s="30">
        <v>49.09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>
        <v>90667</v>
      </c>
      <c r="D29" s="45">
        <v>200</v>
      </c>
      <c r="E29" s="45">
        <v>4.5</v>
      </c>
      <c r="F29" s="36">
        <f t="shared" si="0"/>
        <v>900</v>
      </c>
      <c r="G29" s="37">
        <v>3924</v>
      </c>
      <c r="H29" s="38">
        <f t="shared" si="1"/>
        <v>43.6</v>
      </c>
      <c r="I29" s="39">
        <v>41.89</v>
      </c>
      <c r="J29" s="38">
        <f t="shared" si="2"/>
        <v>18.264040000000001</v>
      </c>
      <c r="L29" s="52">
        <v>23</v>
      </c>
      <c r="M29" s="34" t="s">
        <v>70</v>
      </c>
      <c r="N29" s="40">
        <f t="shared" si="3"/>
        <v>41.89</v>
      </c>
      <c r="O29" s="40">
        <f t="shared" si="3"/>
        <v>18.264040000000001</v>
      </c>
      <c r="P29" s="30">
        <v>65</v>
      </c>
      <c r="Q29" s="49">
        <v>0.88</v>
      </c>
      <c r="R29" s="43">
        <f t="shared" si="4"/>
        <v>16072.3552</v>
      </c>
      <c r="S29" s="49">
        <v>0.77</v>
      </c>
      <c r="T29" s="43">
        <f t="shared" si="5"/>
        <v>14063.310800000001</v>
      </c>
      <c r="U29" s="49">
        <v>36</v>
      </c>
      <c r="V29" s="49">
        <v>64</v>
      </c>
      <c r="W29" s="30">
        <v>29.96</v>
      </c>
      <c r="X29" s="30">
        <v>45.96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129</v>
      </c>
      <c r="E3" s="11" t="s">
        <v>7</v>
      </c>
      <c r="F3" t="s">
        <v>92</v>
      </c>
      <c r="G3" s="7"/>
      <c r="L3" s="1"/>
      <c r="M3" s="11" t="s">
        <v>5</v>
      </c>
      <c r="N3" t="str">
        <f>C3</f>
        <v>BESTRY</v>
      </c>
      <c r="P3" s="11" t="s">
        <v>7</v>
      </c>
      <c r="Q3" s="12" t="str">
        <f>F3</f>
        <v>16.09.11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130</v>
      </c>
      <c r="L4" s="1"/>
      <c r="M4" s="11" t="s">
        <v>9</v>
      </c>
      <c r="P4" s="11" t="s">
        <v>10</v>
      </c>
      <c r="Q4" s="12" t="str">
        <f>F4</f>
        <v>21.04.11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74667</v>
      </c>
      <c r="D11" s="45">
        <v>280</v>
      </c>
      <c r="E11" s="45">
        <v>4.5</v>
      </c>
      <c r="F11" s="36">
        <f t="shared" ref="F11:F29" si="0">D11*E11</f>
        <v>1260</v>
      </c>
      <c r="G11" s="37">
        <v>3848</v>
      </c>
      <c r="H11" s="38">
        <f t="shared" ref="H11:H29" si="1">G11*10/F11</f>
        <v>30.539682539682541</v>
      </c>
      <c r="I11" s="39">
        <v>52.86</v>
      </c>
      <c r="J11" s="38">
        <f t="shared" ref="J11:J29" si="2">H11*I11/100</f>
        <v>16.14327619047619</v>
      </c>
      <c r="K11"/>
      <c r="L11" s="46">
        <v>5</v>
      </c>
      <c r="M11" s="47" t="s">
        <v>52</v>
      </c>
      <c r="N11" s="40">
        <f t="shared" ref="N11:O29" si="3">I11</f>
        <v>52.86</v>
      </c>
      <c r="O11" s="40">
        <f t="shared" si="3"/>
        <v>16.14327619047619</v>
      </c>
      <c r="P11" s="30">
        <v>75.27</v>
      </c>
      <c r="Q11" s="49">
        <v>0.95</v>
      </c>
      <c r="R11" s="43">
        <f t="shared" ref="R11:R29" si="4">O11*Q11*1000</f>
        <v>15336.11238095238</v>
      </c>
      <c r="S11" s="49">
        <v>0.85</v>
      </c>
      <c r="T11" s="43">
        <f t="shared" ref="T11:T29" si="5">O11*S11*1000</f>
        <v>13721.784761904761</v>
      </c>
      <c r="U11" s="49">
        <v>36</v>
      </c>
      <c r="V11" s="49">
        <v>67</v>
      </c>
      <c r="W11" s="30">
        <v>38.14</v>
      </c>
      <c r="X11" s="30">
        <v>37.25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>
        <v>74667</v>
      </c>
      <c r="D13" s="45">
        <v>280</v>
      </c>
      <c r="E13" s="45">
        <v>4.5</v>
      </c>
      <c r="F13" s="36">
        <f t="shared" si="0"/>
        <v>1260</v>
      </c>
      <c r="G13" s="37">
        <v>5444</v>
      </c>
      <c r="H13" s="38">
        <f t="shared" si="1"/>
        <v>43.206349206349209</v>
      </c>
      <c r="I13" s="39">
        <v>45.8</v>
      </c>
      <c r="J13" s="38">
        <f t="shared" si="2"/>
        <v>19.788507936507937</v>
      </c>
      <c r="K13"/>
      <c r="L13" s="46">
        <v>7</v>
      </c>
      <c r="M13" s="34" t="s">
        <v>54</v>
      </c>
      <c r="N13" s="40">
        <f t="shared" si="3"/>
        <v>45.8</v>
      </c>
      <c r="O13" s="40">
        <f t="shared" si="3"/>
        <v>19.788507936507937</v>
      </c>
      <c r="P13" s="30">
        <v>74.13</v>
      </c>
      <c r="Q13" s="49">
        <v>0.95</v>
      </c>
      <c r="R13" s="43">
        <f t="shared" si="4"/>
        <v>18799.082539682542</v>
      </c>
      <c r="S13" s="49">
        <v>0.85</v>
      </c>
      <c r="T13" s="43">
        <f t="shared" si="5"/>
        <v>16820.231746031746</v>
      </c>
      <c r="U13" s="49">
        <v>44</v>
      </c>
      <c r="V13" s="49">
        <v>69</v>
      </c>
      <c r="W13" s="30">
        <v>37.56</v>
      </c>
      <c r="X13" s="30">
        <v>35.799999999999997</v>
      </c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72333</v>
      </c>
      <c r="D15" s="45">
        <v>280</v>
      </c>
      <c r="E15" s="45">
        <v>4.5</v>
      </c>
      <c r="F15" s="36">
        <f t="shared" si="0"/>
        <v>1260</v>
      </c>
      <c r="G15" s="37">
        <v>4556</v>
      </c>
      <c r="H15" s="38">
        <f t="shared" si="1"/>
        <v>36.158730158730158</v>
      </c>
      <c r="I15" s="39">
        <v>47.88</v>
      </c>
      <c r="J15" s="38">
        <f t="shared" si="2"/>
        <v>17.312799999999999</v>
      </c>
      <c r="K15"/>
      <c r="L15" s="46">
        <v>9</v>
      </c>
      <c r="M15" s="34" t="s">
        <v>56</v>
      </c>
      <c r="N15" s="40">
        <f t="shared" si="3"/>
        <v>47.88</v>
      </c>
      <c r="O15" s="40">
        <f t="shared" si="3"/>
        <v>17.312799999999999</v>
      </c>
      <c r="P15" s="30">
        <v>73.02</v>
      </c>
      <c r="Q15" s="49">
        <v>0.92</v>
      </c>
      <c r="R15" s="43">
        <f t="shared" si="4"/>
        <v>15927.776</v>
      </c>
      <c r="S15" s="49">
        <v>0.82</v>
      </c>
      <c r="T15" s="43">
        <f t="shared" si="5"/>
        <v>14196.495999999997</v>
      </c>
      <c r="U15" s="49">
        <v>40</v>
      </c>
      <c r="V15" s="49">
        <v>67</v>
      </c>
      <c r="W15" s="30">
        <v>36.42</v>
      </c>
      <c r="X15" s="30">
        <v>39.06</v>
      </c>
    </row>
    <row r="16" spans="1:24" s="6" customFormat="1" ht="15.95" customHeight="1">
      <c r="A16" s="46">
        <v>10</v>
      </c>
      <c r="B16" s="34" t="s">
        <v>57</v>
      </c>
      <c r="C16" s="48">
        <v>72333</v>
      </c>
      <c r="D16" s="45">
        <v>280</v>
      </c>
      <c r="E16" s="45">
        <v>4.5</v>
      </c>
      <c r="F16" s="36">
        <f t="shared" si="0"/>
        <v>1260</v>
      </c>
      <c r="G16" s="37">
        <v>4948</v>
      </c>
      <c r="H16" s="38">
        <f t="shared" si="1"/>
        <v>39.269841269841272</v>
      </c>
      <c r="I16" s="39">
        <v>45.5</v>
      </c>
      <c r="J16" s="38">
        <f t="shared" si="2"/>
        <v>17.867777777777778</v>
      </c>
      <c r="K16"/>
      <c r="L16" s="46">
        <v>10</v>
      </c>
      <c r="M16" s="34" t="s">
        <v>57</v>
      </c>
      <c r="N16" s="40">
        <f t="shared" si="3"/>
        <v>45.5</v>
      </c>
      <c r="O16" s="40">
        <f t="shared" si="3"/>
        <v>17.867777777777778</v>
      </c>
      <c r="P16" s="50">
        <v>74.099999999999994</v>
      </c>
      <c r="Q16" s="49">
        <v>0.91</v>
      </c>
      <c r="R16" s="43">
        <f t="shared" si="4"/>
        <v>16259.677777777779</v>
      </c>
      <c r="S16" s="49">
        <v>0.81</v>
      </c>
      <c r="T16" s="43">
        <f t="shared" si="5"/>
        <v>14472.900000000001</v>
      </c>
      <c r="U16" s="49">
        <v>41</v>
      </c>
      <c r="V16" s="49">
        <v>68</v>
      </c>
      <c r="W16" s="50">
        <v>36.700000000000003</v>
      </c>
      <c r="X16" s="50">
        <v>38.450000000000003</v>
      </c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74667</v>
      </c>
      <c r="D19" s="45">
        <v>280</v>
      </c>
      <c r="E19" s="45">
        <v>4.5</v>
      </c>
      <c r="F19" s="36">
        <f t="shared" si="0"/>
        <v>1260</v>
      </c>
      <c r="G19" s="37">
        <v>5146</v>
      </c>
      <c r="H19" s="38">
        <f t="shared" si="1"/>
        <v>40.841269841269842</v>
      </c>
      <c r="I19" s="39">
        <v>43.2</v>
      </c>
      <c r="J19" s="38">
        <f t="shared" si="2"/>
        <v>17.643428571428572</v>
      </c>
      <c r="K19"/>
      <c r="L19" s="46">
        <v>13</v>
      </c>
      <c r="M19" s="34" t="s">
        <v>60</v>
      </c>
      <c r="N19" s="40">
        <f t="shared" si="3"/>
        <v>43.2</v>
      </c>
      <c r="O19" s="40">
        <f t="shared" si="3"/>
        <v>17.643428571428572</v>
      </c>
      <c r="P19" s="30">
        <v>75.83</v>
      </c>
      <c r="Q19" s="49">
        <v>0.96</v>
      </c>
      <c r="R19" s="43">
        <f t="shared" si="4"/>
        <v>16937.69142857143</v>
      </c>
      <c r="S19" s="49">
        <v>0.86</v>
      </c>
      <c r="T19" s="43">
        <f t="shared" si="5"/>
        <v>15173.348571428571</v>
      </c>
      <c r="U19" s="49">
        <v>44</v>
      </c>
      <c r="V19" s="49">
        <v>70</v>
      </c>
      <c r="W19" s="30">
        <v>39.42</v>
      </c>
      <c r="X19" s="30">
        <v>34.89</v>
      </c>
    </row>
    <row r="20" spans="1:24" s="6" customFormat="1" ht="15.95" customHeight="1">
      <c r="A20" s="46">
        <v>14</v>
      </c>
      <c r="B20" s="34" t="s">
        <v>61</v>
      </c>
      <c r="C20" s="48">
        <v>72333</v>
      </c>
      <c r="D20" s="45">
        <v>280</v>
      </c>
      <c r="E20" s="45">
        <v>4.5</v>
      </c>
      <c r="F20" s="36">
        <f t="shared" si="0"/>
        <v>1260</v>
      </c>
      <c r="G20" s="37">
        <v>5092</v>
      </c>
      <c r="H20" s="38">
        <f t="shared" si="1"/>
        <v>40.412698412698411</v>
      </c>
      <c r="I20" s="39">
        <v>37.44</v>
      </c>
      <c r="J20" s="38">
        <f t="shared" si="2"/>
        <v>15.130514285714284</v>
      </c>
      <c r="K20"/>
      <c r="L20" s="46">
        <v>14</v>
      </c>
      <c r="M20" s="34" t="s">
        <v>61</v>
      </c>
      <c r="N20" s="40">
        <f t="shared" si="3"/>
        <v>37.44</v>
      </c>
      <c r="O20" s="40">
        <f t="shared" si="3"/>
        <v>15.130514285714284</v>
      </c>
      <c r="P20" s="30">
        <v>69.680000000000007</v>
      </c>
      <c r="Q20" s="49">
        <v>0.91</v>
      </c>
      <c r="R20" s="43">
        <f t="shared" si="4"/>
        <v>13768.768</v>
      </c>
      <c r="S20" s="49">
        <v>0.81</v>
      </c>
      <c r="T20" s="43">
        <f t="shared" si="5"/>
        <v>12255.716571428571</v>
      </c>
      <c r="U20" s="49">
        <v>38</v>
      </c>
      <c r="V20" s="49">
        <v>66</v>
      </c>
      <c r="W20" s="30">
        <v>30.32</v>
      </c>
      <c r="X20" s="30">
        <v>42.38</v>
      </c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72333</v>
      </c>
      <c r="D23" s="45">
        <v>280</v>
      </c>
      <c r="E23" s="45">
        <v>4.5</v>
      </c>
      <c r="F23" s="36">
        <f t="shared" si="0"/>
        <v>1260</v>
      </c>
      <c r="G23" s="37">
        <v>5224</v>
      </c>
      <c r="H23" s="38">
        <f t="shared" si="1"/>
        <v>41.460317460317462</v>
      </c>
      <c r="I23" s="39">
        <v>40.31</v>
      </c>
      <c r="J23" s="38">
        <f t="shared" si="2"/>
        <v>16.712653968253971</v>
      </c>
      <c r="K23"/>
      <c r="L23" s="46">
        <v>17</v>
      </c>
      <c r="M23" s="34" t="s">
        <v>64</v>
      </c>
      <c r="N23" s="40">
        <f t="shared" si="3"/>
        <v>40.31</v>
      </c>
      <c r="O23" s="40">
        <f t="shared" si="3"/>
        <v>16.712653968253971</v>
      </c>
      <c r="P23" s="30">
        <v>71.62</v>
      </c>
      <c r="Q23" s="49">
        <v>0.92</v>
      </c>
      <c r="R23" s="43">
        <f t="shared" si="4"/>
        <v>15375.641650793654</v>
      </c>
      <c r="S23" s="49">
        <v>0.82</v>
      </c>
      <c r="T23" s="43">
        <f t="shared" si="5"/>
        <v>13704.376253968256</v>
      </c>
      <c r="U23" s="49">
        <v>44</v>
      </c>
      <c r="V23" s="49">
        <v>68</v>
      </c>
      <c r="W23" s="30">
        <v>32.56</v>
      </c>
      <c r="X23" s="30">
        <v>39.43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74667</v>
      </c>
      <c r="D25" s="45">
        <v>280</v>
      </c>
      <c r="E25" s="45">
        <v>4.5</v>
      </c>
      <c r="F25" s="36">
        <f t="shared" si="0"/>
        <v>1260</v>
      </c>
      <c r="G25" s="37">
        <v>5416</v>
      </c>
      <c r="H25" s="38">
        <f t="shared" si="1"/>
        <v>42.984126984126981</v>
      </c>
      <c r="I25" s="39">
        <v>41.5</v>
      </c>
      <c r="J25" s="38">
        <f t="shared" si="2"/>
        <v>17.838412698412696</v>
      </c>
      <c r="L25" s="52">
        <v>19</v>
      </c>
      <c r="M25" s="34" t="s">
        <v>66</v>
      </c>
      <c r="N25" s="40">
        <f t="shared" si="3"/>
        <v>41.5</v>
      </c>
      <c r="O25" s="40">
        <f t="shared" si="3"/>
        <v>17.838412698412696</v>
      </c>
      <c r="P25" s="30">
        <v>72.02</v>
      </c>
      <c r="Q25" s="49">
        <v>0.94</v>
      </c>
      <c r="R25" s="43">
        <f t="shared" si="4"/>
        <v>16768.107936507935</v>
      </c>
      <c r="S25" s="49">
        <v>0.84</v>
      </c>
      <c r="T25" s="43">
        <f t="shared" si="5"/>
        <v>14984.266666666665</v>
      </c>
      <c r="U25" s="49">
        <v>43</v>
      </c>
      <c r="V25" s="49">
        <v>69</v>
      </c>
      <c r="W25" s="30">
        <v>38.479999999999997</v>
      </c>
      <c r="X25" s="30">
        <v>36.92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48">
        <v>72333</v>
      </c>
      <c r="D27" s="45">
        <v>280</v>
      </c>
      <c r="E27" s="45">
        <v>4.5</v>
      </c>
      <c r="F27" s="36">
        <f t="shared" si="0"/>
        <v>1260</v>
      </c>
      <c r="G27" s="37">
        <v>5068</v>
      </c>
      <c r="H27" s="38">
        <f t="shared" si="1"/>
        <v>40.222222222222221</v>
      </c>
      <c r="I27" s="39">
        <v>40.590000000000003</v>
      </c>
      <c r="J27" s="38">
        <f t="shared" si="2"/>
        <v>16.3262</v>
      </c>
      <c r="L27" s="52">
        <v>21</v>
      </c>
      <c r="M27" s="34" t="s">
        <v>68</v>
      </c>
      <c r="N27" s="40">
        <f t="shared" si="3"/>
        <v>40.590000000000003</v>
      </c>
      <c r="O27" s="40">
        <f t="shared" si="3"/>
        <v>16.3262</v>
      </c>
      <c r="P27" s="30">
        <v>71.81</v>
      </c>
      <c r="Q27" s="49">
        <v>0.92</v>
      </c>
      <c r="R27" s="43">
        <f t="shared" si="4"/>
        <v>15020.103999999999</v>
      </c>
      <c r="S27" s="49">
        <v>0.82</v>
      </c>
      <c r="T27" s="43">
        <f t="shared" si="5"/>
        <v>13387.483999999999</v>
      </c>
      <c r="U27" s="49">
        <v>45</v>
      </c>
      <c r="V27" s="49">
        <v>69</v>
      </c>
      <c r="W27" s="30">
        <v>33.270000000000003</v>
      </c>
      <c r="X27" s="30">
        <v>40.200000000000003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48">
        <v>72333</v>
      </c>
      <c r="D29" s="45">
        <v>280</v>
      </c>
      <c r="E29" s="45">
        <v>4.5</v>
      </c>
      <c r="F29" s="36">
        <f t="shared" si="0"/>
        <v>1260</v>
      </c>
      <c r="G29" s="37">
        <v>4320</v>
      </c>
      <c r="H29" s="38">
        <f t="shared" si="1"/>
        <v>34.285714285714285</v>
      </c>
      <c r="I29" s="39">
        <v>46.36</v>
      </c>
      <c r="J29" s="38">
        <f t="shared" si="2"/>
        <v>15.894857142857143</v>
      </c>
      <c r="L29" s="52">
        <v>23</v>
      </c>
      <c r="M29" s="34" t="s">
        <v>70</v>
      </c>
      <c r="N29" s="40">
        <f t="shared" si="3"/>
        <v>46.36</v>
      </c>
      <c r="O29" s="40">
        <f t="shared" si="3"/>
        <v>15.894857142857143</v>
      </c>
      <c r="P29" s="30">
        <v>70.569999999999993</v>
      </c>
      <c r="Q29" s="49">
        <v>0.92</v>
      </c>
      <c r="R29" s="43">
        <f t="shared" si="4"/>
        <v>14623.268571428571</v>
      </c>
      <c r="S29" s="49">
        <v>0.82</v>
      </c>
      <c r="T29" s="43">
        <f t="shared" si="5"/>
        <v>13033.782857142856</v>
      </c>
      <c r="U29" s="49">
        <v>35</v>
      </c>
      <c r="V29" s="49">
        <v>65</v>
      </c>
      <c r="W29" s="30">
        <v>32.799999999999997</v>
      </c>
      <c r="X29" s="30">
        <v>41.4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85</v>
      </c>
      <c r="E3" s="11" t="s">
        <v>7</v>
      </c>
      <c r="F3" t="s">
        <v>86</v>
      </c>
      <c r="G3" s="7"/>
      <c r="L3" s="1"/>
      <c r="M3" s="11" t="s">
        <v>5</v>
      </c>
      <c r="N3" t="str">
        <f>C3</f>
        <v>JURZYK</v>
      </c>
      <c r="P3" s="11" t="s">
        <v>7</v>
      </c>
      <c r="Q3" s="12" t="str">
        <f>F3</f>
        <v>09.09.11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87</v>
      </c>
      <c r="L4" s="1"/>
      <c r="M4" s="11" t="s">
        <v>9</v>
      </c>
      <c r="P4" s="11" t="s">
        <v>10</v>
      </c>
      <c r="Q4" s="12" t="str">
        <f>F4</f>
        <v>02.05.11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48">
        <v>90667</v>
      </c>
      <c r="D10" s="45">
        <v>49</v>
      </c>
      <c r="E10" s="45">
        <v>3</v>
      </c>
      <c r="F10" s="36">
        <f t="shared" ref="F10:F25" si="0">D10*E10</f>
        <v>147</v>
      </c>
      <c r="G10" s="37">
        <v>670</v>
      </c>
      <c r="H10" s="38">
        <f t="shared" ref="H10:H25" si="1">G10*10/F10</f>
        <v>45.57823129251701</v>
      </c>
      <c r="I10" s="39">
        <v>32.340000000000003</v>
      </c>
      <c r="J10" s="38">
        <f t="shared" ref="J10:J25" si="2">H10*I10/100</f>
        <v>14.740000000000002</v>
      </c>
      <c r="K10"/>
      <c r="L10" s="46">
        <v>4</v>
      </c>
      <c r="M10" s="47" t="s">
        <v>51</v>
      </c>
      <c r="N10" s="40">
        <f t="shared" ref="N10:O25" si="3">I10</f>
        <v>32.340000000000003</v>
      </c>
      <c r="O10" s="40">
        <f t="shared" si="3"/>
        <v>14.740000000000002</v>
      </c>
      <c r="P10" s="30">
        <v>67.319999999999993</v>
      </c>
      <c r="Q10" s="49">
        <v>0.88</v>
      </c>
      <c r="R10" s="43">
        <f t="shared" ref="R10:R25" si="4">O10*Q10*1000</f>
        <v>12971.2</v>
      </c>
      <c r="S10" s="49">
        <v>0.77</v>
      </c>
      <c r="T10" s="43">
        <f t="shared" ref="T10:T25" si="5">O10*S10*1000</f>
        <v>11349.800000000001</v>
      </c>
      <c r="U10" s="49">
        <v>43</v>
      </c>
      <c r="V10" s="49">
        <v>66</v>
      </c>
      <c r="W10" s="30">
        <v>28.99</v>
      </c>
      <c r="X10" s="30">
        <v>46.1</v>
      </c>
    </row>
    <row r="11" spans="1:24" s="6" customFormat="1" ht="15.95" customHeight="1">
      <c r="A11" s="46">
        <v>5</v>
      </c>
      <c r="B11" s="47" t="s">
        <v>52</v>
      </c>
      <c r="C11" s="48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52</v>
      </c>
      <c r="N11" s="40"/>
      <c r="O11" s="40"/>
      <c r="P11" s="50"/>
      <c r="Q11" s="42"/>
      <c r="R11" s="43"/>
      <c r="S11" s="42"/>
      <c r="T11" s="43"/>
      <c r="U11" s="44"/>
      <c r="V11" s="44"/>
      <c r="W11" s="50"/>
      <c r="X11" s="50"/>
    </row>
    <row r="12" spans="1:24" s="6" customFormat="1" ht="15.95" customHeight="1">
      <c r="A12" s="46">
        <v>6</v>
      </c>
      <c r="B12" s="47" t="s">
        <v>53</v>
      </c>
      <c r="C12" s="48">
        <v>90667</v>
      </c>
      <c r="D12" s="45">
        <v>49.5</v>
      </c>
      <c r="E12" s="45">
        <v>3</v>
      </c>
      <c r="F12" s="36">
        <f t="shared" si="0"/>
        <v>148.5</v>
      </c>
      <c r="G12" s="37">
        <v>670</v>
      </c>
      <c r="H12" s="38">
        <f t="shared" si="1"/>
        <v>45.117845117845121</v>
      </c>
      <c r="I12" s="39">
        <v>30.33</v>
      </c>
      <c r="J12" s="38">
        <f t="shared" si="2"/>
        <v>13.684242424242425</v>
      </c>
      <c r="K12"/>
      <c r="L12" s="46">
        <v>6</v>
      </c>
      <c r="M12" s="47" t="s">
        <v>53</v>
      </c>
      <c r="N12" s="40">
        <f t="shared" si="3"/>
        <v>30.33</v>
      </c>
      <c r="O12" s="40">
        <f t="shared" si="3"/>
        <v>13.684242424242425</v>
      </c>
      <c r="P12" s="30">
        <v>65.34</v>
      </c>
      <c r="Q12" s="49">
        <v>0.84</v>
      </c>
      <c r="R12" s="43">
        <f t="shared" si="4"/>
        <v>11494.763636363636</v>
      </c>
      <c r="S12" s="49">
        <v>0.73</v>
      </c>
      <c r="T12" s="43">
        <f t="shared" si="5"/>
        <v>9989.4969696969711</v>
      </c>
      <c r="U12" s="49">
        <v>44</v>
      </c>
      <c r="V12" s="49">
        <v>64</v>
      </c>
      <c r="W12" s="30">
        <v>29.59</v>
      </c>
      <c r="X12" s="30">
        <v>50.62</v>
      </c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>
        <v>90667</v>
      </c>
      <c r="D14" s="45">
        <v>47</v>
      </c>
      <c r="E14" s="45">
        <v>3</v>
      </c>
      <c r="F14" s="36">
        <f t="shared" si="0"/>
        <v>141</v>
      </c>
      <c r="G14" s="37">
        <v>710</v>
      </c>
      <c r="H14" s="38">
        <f t="shared" si="1"/>
        <v>50.354609929078016</v>
      </c>
      <c r="I14" s="39">
        <v>31.46</v>
      </c>
      <c r="J14" s="38">
        <f t="shared" si="2"/>
        <v>15.841560283687945</v>
      </c>
      <c r="K14"/>
      <c r="L14" s="46">
        <v>8</v>
      </c>
      <c r="M14" s="47" t="s">
        <v>55</v>
      </c>
      <c r="N14" s="40">
        <f t="shared" si="3"/>
        <v>31.46</v>
      </c>
      <c r="O14" s="40">
        <f t="shared" si="3"/>
        <v>15.841560283687945</v>
      </c>
      <c r="P14" s="30">
        <v>69.930000000000007</v>
      </c>
      <c r="Q14" s="49">
        <v>0.89</v>
      </c>
      <c r="R14" s="43">
        <f t="shared" si="4"/>
        <v>14098.98865248227</v>
      </c>
      <c r="S14" s="49">
        <v>0.79</v>
      </c>
      <c r="T14" s="43">
        <f t="shared" si="5"/>
        <v>12514.832624113478</v>
      </c>
      <c r="U14" s="49">
        <v>45</v>
      </c>
      <c r="V14" s="49">
        <v>67</v>
      </c>
      <c r="W14" s="30">
        <v>33.299999999999997</v>
      </c>
      <c r="X14" s="30">
        <v>43.48</v>
      </c>
    </row>
    <row r="15" spans="1:24" s="6" customFormat="1" ht="15.95" customHeight="1">
      <c r="A15" s="46">
        <v>9</v>
      </c>
      <c r="B15" s="34" t="s">
        <v>56</v>
      </c>
      <c r="C15" s="48"/>
      <c r="D15" s="45"/>
      <c r="E15" s="45"/>
      <c r="F15" s="36"/>
      <c r="G15" s="37"/>
      <c r="H15" s="38"/>
      <c r="I15" s="39"/>
      <c r="J15" s="38"/>
      <c r="K15"/>
      <c r="L15" s="46">
        <v>9</v>
      </c>
      <c r="M15" s="34" t="s">
        <v>56</v>
      </c>
      <c r="N15" s="40"/>
      <c r="O15" s="40"/>
      <c r="P15" s="50"/>
      <c r="Q15" s="42"/>
      <c r="R15" s="43"/>
      <c r="S15" s="42"/>
      <c r="T15" s="43"/>
      <c r="U15" s="44"/>
      <c r="V15" s="44"/>
      <c r="W15" s="50"/>
      <c r="X15" s="50"/>
    </row>
    <row r="16" spans="1:24" s="6" customFormat="1" ht="15.95" customHeight="1">
      <c r="A16" s="46">
        <v>10</v>
      </c>
      <c r="B16" s="34" t="s">
        <v>57</v>
      </c>
      <c r="C16" s="48"/>
      <c r="D16" s="45"/>
      <c r="E16" s="45"/>
      <c r="F16" s="36"/>
      <c r="G16" s="37"/>
      <c r="H16" s="38"/>
      <c r="I16" s="39"/>
      <c r="J16" s="38"/>
      <c r="K16"/>
      <c r="L16" s="46">
        <v>10</v>
      </c>
      <c r="M16" s="34" t="s">
        <v>57</v>
      </c>
      <c r="N16" s="40"/>
      <c r="O16" s="40"/>
      <c r="P16" s="50"/>
      <c r="Q16" s="42"/>
      <c r="R16" s="43"/>
      <c r="S16" s="42"/>
      <c r="T16" s="43"/>
      <c r="U16" s="44"/>
      <c r="V16" s="44"/>
      <c r="W16" s="50"/>
      <c r="X16" s="50"/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59</v>
      </c>
      <c r="C18" s="48">
        <v>90667</v>
      </c>
      <c r="D18" s="45">
        <v>50.5</v>
      </c>
      <c r="E18" s="45">
        <v>3</v>
      </c>
      <c r="F18" s="36">
        <f t="shared" si="0"/>
        <v>151.5</v>
      </c>
      <c r="G18" s="37">
        <v>625</v>
      </c>
      <c r="H18" s="38">
        <f t="shared" si="1"/>
        <v>41.254125412541256</v>
      </c>
      <c r="I18" s="39">
        <v>31.57</v>
      </c>
      <c r="J18" s="38">
        <f t="shared" si="2"/>
        <v>13.023927392739274</v>
      </c>
      <c r="K18"/>
      <c r="L18" s="46">
        <v>12</v>
      </c>
      <c r="M18" s="34" t="s">
        <v>59</v>
      </c>
      <c r="N18" s="40">
        <f t="shared" si="3"/>
        <v>31.57</v>
      </c>
      <c r="O18" s="40">
        <f t="shared" si="3"/>
        <v>13.023927392739274</v>
      </c>
      <c r="P18" s="30">
        <v>69.099999999999994</v>
      </c>
      <c r="Q18" s="49">
        <v>0.88</v>
      </c>
      <c r="R18" s="43">
        <f t="shared" si="4"/>
        <v>11461.056105610562</v>
      </c>
      <c r="S18" s="49">
        <v>0.77</v>
      </c>
      <c r="T18" s="43">
        <f t="shared" si="5"/>
        <v>10028.424092409243</v>
      </c>
      <c r="U18" s="49">
        <v>46</v>
      </c>
      <c r="V18" s="49">
        <v>67</v>
      </c>
      <c r="W18" s="30">
        <v>28.4</v>
      </c>
      <c r="X18" s="30">
        <v>45.58</v>
      </c>
    </row>
    <row r="19" spans="1:24" s="6" customFormat="1" ht="15.95" customHeight="1">
      <c r="A19" s="46">
        <v>13</v>
      </c>
      <c r="B19" s="34" t="s">
        <v>60</v>
      </c>
      <c r="C19" s="48">
        <v>90667</v>
      </c>
      <c r="D19" s="45">
        <v>50</v>
      </c>
      <c r="E19" s="45">
        <v>3</v>
      </c>
      <c r="F19" s="36">
        <f t="shared" si="0"/>
        <v>150</v>
      </c>
      <c r="G19" s="37">
        <v>660</v>
      </c>
      <c r="H19" s="38">
        <f t="shared" si="1"/>
        <v>44</v>
      </c>
      <c r="I19" s="39">
        <v>30.99</v>
      </c>
      <c r="J19" s="38">
        <f t="shared" si="2"/>
        <v>13.6356</v>
      </c>
      <c r="K19"/>
      <c r="L19" s="46">
        <v>13</v>
      </c>
      <c r="M19" s="34" t="s">
        <v>60</v>
      </c>
      <c r="N19" s="40">
        <f t="shared" si="3"/>
        <v>30.99</v>
      </c>
      <c r="O19" s="40">
        <f t="shared" si="3"/>
        <v>13.6356</v>
      </c>
      <c r="P19" s="30">
        <v>69.14</v>
      </c>
      <c r="Q19" s="49">
        <v>0.87</v>
      </c>
      <c r="R19" s="43">
        <f t="shared" si="4"/>
        <v>11862.972000000002</v>
      </c>
      <c r="S19" s="49">
        <v>0.77</v>
      </c>
      <c r="T19" s="43">
        <f t="shared" si="5"/>
        <v>10499.412</v>
      </c>
      <c r="U19" s="49">
        <v>43</v>
      </c>
      <c r="V19" s="49">
        <v>66</v>
      </c>
      <c r="W19" s="30">
        <v>27.56</v>
      </c>
      <c r="X19" s="30">
        <v>45.84</v>
      </c>
    </row>
    <row r="20" spans="1:24" s="6" customFormat="1" ht="15.95" customHeight="1">
      <c r="A20" s="46">
        <v>14</v>
      </c>
      <c r="B20" s="34" t="s">
        <v>61</v>
      </c>
      <c r="C20" s="48"/>
      <c r="D20" s="45"/>
      <c r="E20" s="45"/>
      <c r="F20" s="36"/>
      <c r="G20" s="37"/>
      <c r="H20" s="38"/>
      <c r="I20" s="39"/>
      <c r="J20" s="38"/>
      <c r="K20"/>
      <c r="L20" s="46">
        <v>14</v>
      </c>
      <c r="M20" s="34" t="s">
        <v>61</v>
      </c>
      <c r="N20" s="40"/>
      <c r="O20" s="40"/>
      <c r="P20" s="50"/>
      <c r="Q20" s="42"/>
      <c r="R20" s="43"/>
      <c r="S20" s="42"/>
      <c r="T20" s="43"/>
      <c r="U20" s="44"/>
      <c r="V20" s="44"/>
      <c r="W20" s="50"/>
      <c r="X20" s="50"/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48">
        <v>90667</v>
      </c>
      <c r="D22" s="45">
        <v>50</v>
      </c>
      <c r="E22" s="45">
        <v>3</v>
      </c>
      <c r="F22" s="36">
        <f t="shared" si="0"/>
        <v>150</v>
      </c>
      <c r="G22" s="37">
        <v>700</v>
      </c>
      <c r="H22" s="38">
        <f t="shared" si="1"/>
        <v>46.666666666666664</v>
      </c>
      <c r="I22" s="39">
        <v>32.950000000000003</v>
      </c>
      <c r="J22" s="38">
        <f t="shared" si="2"/>
        <v>15.376666666666667</v>
      </c>
      <c r="L22" s="46">
        <v>16</v>
      </c>
      <c r="M22" s="34" t="s">
        <v>63</v>
      </c>
      <c r="N22" s="40">
        <f t="shared" si="3"/>
        <v>32.950000000000003</v>
      </c>
      <c r="O22" s="40">
        <f t="shared" si="3"/>
        <v>15.376666666666667</v>
      </c>
      <c r="P22" s="30">
        <v>65.48</v>
      </c>
      <c r="Q22" s="49">
        <v>0.84</v>
      </c>
      <c r="R22" s="43">
        <f t="shared" si="4"/>
        <v>12916.4</v>
      </c>
      <c r="S22" s="49">
        <v>0.73</v>
      </c>
      <c r="T22" s="43">
        <f t="shared" si="5"/>
        <v>11224.966666666667</v>
      </c>
      <c r="U22" s="49">
        <v>40</v>
      </c>
      <c r="V22" s="49">
        <v>63</v>
      </c>
      <c r="W22" s="30">
        <v>29.2</v>
      </c>
      <c r="X22" s="30">
        <v>50.82</v>
      </c>
    </row>
    <row r="23" spans="1:24" s="6" customFormat="1" ht="15.95" customHeight="1">
      <c r="A23" s="46">
        <v>17</v>
      </c>
      <c r="B23" s="34" t="s">
        <v>64</v>
      </c>
      <c r="C23" s="48">
        <v>90667</v>
      </c>
      <c r="D23" s="45">
        <v>50</v>
      </c>
      <c r="E23" s="45">
        <v>3</v>
      </c>
      <c r="F23" s="36">
        <f t="shared" si="0"/>
        <v>150</v>
      </c>
      <c r="G23" s="37">
        <v>770</v>
      </c>
      <c r="H23" s="38">
        <f t="shared" si="1"/>
        <v>51.333333333333336</v>
      </c>
      <c r="I23" s="39">
        <v>29.67</v>
      </c>
      <c r="J23" s="38">
        <f t="shared" si="2"/>
        <v>15.230600000000003</v>
      </c>
      <c r="K23"/>
      <c r="L23" s="46">
        <v>17</v>
      </c>
      <c r="M23" s="34" t="s">
        <v>64</v>
      </c>
      <c r="N23" s="40">
        <f t="shared" si="3"/>
        <v>29.67</v>
      </c>
      <c r="O23" s="40">
        <f t="shared" si="3"/>
        <v>15.230600000000003</v>
      </c>
      <c r="P23" s="30">
        <v>69.099999999999994</v>
      </c>
      <c r="Q23" s="49">
        <v>0.88</v>
      </c>
      <c r="R23" s="43">
        <f t="shared" si="4"/>
        <v>13402.928000000004</v>
      </c>
      <c r="S23" s="49">
        <v>0.77</v>
      </c>
      <c r="T23" s="43">
        <f t="shared" si="5"/>
        <v>11727.562000000002</v>
      </c>
      <c r="U23" s="49">
        <v>48</v>
      </c>
      <c r="V23" s="49">
        <v>67</v>
      </c>
      <c r="W23" s="30">
        <v>24.66</v>
      </c>
      <c r="X23" s="30">
        <v>46.18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90667</v>
      </c>
      <c r="D25" s="45">
        <v>50</v>
      </c>
      <c r="E25" s="45">
        <v>3</v>
      </c>
      <c r="F25" s="36">
        <f t="shared" si="0"/>
        <v>150</v>
      </c>
      <c r="G25" s="37">
        <v>660</v>
      </c>
      <c r="H25" s="38">
        <f t="shared" si="1"/>
        <v>44</v>
      </c>
      <c r="I25" s="39">
        <v>31.49</v>
      </c>
      <c r="J25" s="38">
        <f t="shared" si="2"/>
        <v>13.855599999999999</v>
      </c>
      <c r="L25" s="52">
        <v>19</v>
      </c>
      <c r="M25" s="34" t="s">
        <v>66</v>
      </c>
      <c r="N25" s="40">
        <f t="shared" si="3"/>
        <v>31.49</v>
      </c>
      <c r="O25" s="40">
        <f t="shared" si="3"/>
        <v>13.855599999999999</v>
      </c>
      <c r="P25" s="30">
        <v>66.14</v>
      </c>
      <c r="Q25" s="49">
        <v>0.88</v>
      </c>
      <c r="R25" s="43">
        <f t="shared" si="4"/>
        <v>12192.927999999998</v>
      </c>
      <c r="S25" s="49">
        <v>0.77</v>
      </c>
      <c r="T25" s="43">
        <f t="shared" si="5"/>
        <v>10668.812</v>
      </c>
      <c r="U25" s="49">
        <v>49</v>
      </c>
      <c r="V25" s="49">
        <v>68</v>
      </c>
      <c r="W25" s="30">
        <v>34.46</v>
      </c>
      <c r="X25" s="30">
        <v>46.23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41"/>
      <c r="Q26" s="42"/>
      <c r="R26" s="43"/>
      <c r="S26" s="42"/>
      <c r="T26" s="43"/>
      <c r="U26" s="44"/>
      <c r="V26" s="44"/>
      <c r="W26" s="41"/>
      <c r="X26" s="41"/>
    </row>
    <row r="27" spans="1:24" ht="15.95" customHeight="1">
      <c r="A27" s="52">
        <v>21</v>
      </c>
      <c r="B27" s="34" t="s">
        <v>68</v>
      </c>
      <c r="C27" s="48"/>
      <c r="D27" s="45"/>
      <c r="E27" s="45"/>
      <c r="F27" s="36"/>
      <c r="G27" s="37"/>
      <c r="H27" s="38"/>
      <c r="I27" s="39"/>
      <c r="J27" s="38"/>
      <c r="L27" s="52">
        <v>21</v>
      </c>
      <c r="M27" s="34" t="s">
        <v>68</v>
      </c>
      <c r="N27" s="40"/>
      <c r="O27" s="40"/>
      <c r="P27" s="41"/>
      <c r="Q27" s="42"/>
      <c r="R27" s="43"/>
      <c r="S27" s="42"/>
      <c r="T27" s="43"/>
      <c r="U27" s="44"/>
      <c r="V27" s="44"/>
      <c r="W27" s="41"/>
      <c r="X27" s="41"/>
    </row>
    <row r="28" spans="1:24" ht="15.95" customHeight="1">
      <c r="A28" s="52">
        <v>22</v>
      </c>
      <c r="B28" s="47" t="s">
        <v>69</v>
      </c>
      <c r="C28" s="48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131</v>
      </c>
      <c r="E3" s="11" t="s">
        <v>7</v>
      </c>
      <c r="F3" t="s">
        <v>95</v>
      </c>
      <c r="G3" s="7"/>
      <c r="L3" s="1"/>
      <c r="M3" s="11" t="s">
        <v>5</v>
      </c>
      <c r="N3" t="str">
        <f>C3</f>
        <v>FRANKIEWICZ</v>
      </c>
      <c r="P3" s="11" t="s">
        <v>7</v>
      </c>
      <c r="Q3" s="12" t="str">
        <f>F3</f>
        <v>28.09.11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90</v>
      </c>
      <c r="L4" s="1"/>
      <c r="M4" s="11" t="s">
        <v>9</v>
      </c>
      <c r="P4" s="11" t="s">
        <v>10</v>
      </c>
      <c r="Q4" s="12" t="str">
        <f>F4</f>
        <v>20.04.11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80000</v>
      </c>
      <c r="D11" s="45">
        <v>195</v>
      </c>
      <c r="E11" s="45">
        <v>3</v>
      </c>
      <c r="F11" s="36">
        <f t="shared" ref="F11:F29" si="0">D11*E11</f>
        <v>585</v>
      </c>
      <c r="G11" s="37">
        <v>3009</v>
      </c>
      <c r="H11" s="38">
        <f t="shared" ref="H11:H29" si="1">G11*10/F11</f>
        <v>51.435897435897438</v>
      </c>
      <c r="I11" s="39">
        <v>46.48</v>
      </c>
      <c r="J11" s="38">
        <f t="shared" ref="J11:J29" si="2">H11*I11/100</f>
        <v>23.907405128205127</v>
      </c>
      <c r="K11"/>
      <c r="L11" s="46">
        <v>5</v>
      </c>
      <c r="M11" s="47" t="s">
        <v>52</v>
      </c>
      <c r="N11" s="40">
        <f t="shared" ref="N11:O29" si="3">I11</f>
        <v>46.48</v>
      </c>
      <c r="O11" s="40">
        <f t="shared" si="3"/>
        <v>23.907405128205127</v>
      </c>
      <c r="P11" s="30">
        <v>77.27</v>
      </c>
      <c r="Q11" s="49">
        <v>0.97</v>
      </c>
      <c r="R11" s="43">
        <f t="shared" ref="R11:R29" si="4">O11*Q11*1000</f>
        <v>23190.182974358973</v>
      </c>
      <c r="S11" s="49">
        <v>0.87</v>
      </c>
      <c r="T11" s="43">
        <f t="shared" ref="T11:T29" si="5">O11*S11*1000</f>
        <v>20799.442461538463</v>
      </c>
      <c r="U11" s="49">
        <v>52</v>
      </c>
      <c r="V11" s="49">
        <v>73</v>
      </c>
      <c r="W11" s="30">
        <v>35.520000000000003</v>
      </c>
      <c r="X11" s="30">
        <v>34.130000000000003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>
        <v>75333</v>
      </c>
      <c r="D13" s="45">
        <v>195</v>
      </c>
      <c r="E13" s="45">
        <v>3</v>
      </c>
      <c r="F13" s="36">
        <f t="shared" si="0"/>
        <v>585</v>
      </c>
      <c r="G13" s="37">
        <v>2998</v>
      </c>
      <c r="H13" s="38">
        <f t="shared" si="1"/>
        <v>51.247863247863251</v>
      </c>
      <c r="I13" s="39">
        <v>46.33</v>
      </c>
      <c r="J13" s="38">
        <f t="shared" si="2"/>
        <v>23.743135042735044</v>
      </c>
      <c r="K13"/>
      <c r="L13" s="46">
        <v>7</v>
      </c>
      <c r="M13" s="34" t="s">
        <v>54</v>
      </c>
      <c r="N13" s="40">
        <f t="shared" si="3"/>
        <v>46.33</v>
      </c>
      <c r="O13" s="40">
        <f t="shared" si="3"/>
        <v>23.743135042735044</v>
      </c>
      <c r="P13" s="30">
        <v>78.819999999999993</v>
      </c>
      <c r="Q13" s="49">
        <v>1</v>
      </c>
      <c r="R13" s="43">
        <f t="shared" si="4"/>
        <v>23743.135042735044</v>
      </c>
      <c r="S13" s="49">
        <v>0.9</v>
      </c>
      <c r="T13" s="43">
        <f t="shared" si="5"/>
        <v>21368.82153846154</v>
      </c>
      <c r="U13" s="49">
        <v>53</v>
      </c>
      <c r="V13" s="49">
        <v>75</v>
      </c>
      <c r="W13" s="30">
        <v>41.26</v>
      </c>
      <c r="X13" s="30">
        <v>30.67</v>
      </c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77333</v>
      </c>
      <c r="D15" s="45">
        <v>195</v>
      </c>
      <c r="E15" s="45">
        <v>3</v>
      </c>
      <c r="F15" s="36">
        <f t="shared" si="0"/>
        <v>585</v>
      </c>
      <c r="G15" s="37">
        <v>3124</v>
      </c>
      <c r="H15" s="38">
        <f t="shared" si="1"/>
        <v>53.401709401709404</v>
      </c>
      <c r="I15" s="39">
        <v>47.82</v>
      </c>
      <c r="J15" s="38">
        <f t="shared" si="2"/>
        <v>25.536697435897437</v>
      </c>
      <c r="K15"/>
      <c r="L15" s="46">
        <v>9</v>
      </c>
      <c r="M15" s="34" t="s">
        <v>56</v>
      </c>
      <c r="N15" s="40">
        <f t="shared" si="3"/>
        <v>47.82</v>
      </c>
      <c r="O15" s="40">
        <f t="shared" si="3"/>
        <v>25.536697435897437</v>
      </c>
      <c r="P15" s="30">
        <v>77.34</v>
      </c>
      <c r="Q15" s="49">
        <v>0.98</v>
      </c>
      <c r="R15" s="43">
        <f t="shared" si="4"/>
        <v>25025.963487179488</v>
      </c>
      <c r="S15" s="49">
        <v>0.89</v>
      </c>
      <c r="T15" s="43">
        <f t="shared" si="5"/>
        <v>22727.660717948718</v>
      </c>
      <c r="U15" s="49">
        <v>53</v>
      </c>
      <c r="V15" s="49">
        <v>74</v>
      </c>
      <c r="W15" s="30">
        <v>41.48</v>
      </c>
      <c r="X15" s="30">
        <v>32.57</v>
      </c>
    </row>
    <row r="16" spans="1:24" s="6" customFormat="1" ht="15.95" customHeight="1">
      <c r="A16" s="46">
        <v>10</v>
      </c>
      <c r="B16" s="34" t="s">
        <v>57</v>
      </c>
      <c r="C16" s="48">
        <v>80000</v>
      </c>
      <c r="D16" s="45">
        <v>195</v>
      </c>
      <c r="E16" s="45">
        <v>3</v>
      </c>
      <c r="F16" s="36">
        <f t="shared" si="0"/>
        <v>585</v>
      </c>
      <c r="G16" s="37">
        <v>2899</v>
      </c>
      <c r="H16" s="38">
        <f t="shared" si="1"/>
        <v>49.555555555555557</v>
      </c>
      <c r="I16" s="39">
        <v>47.26</v>
      </c>
      <c r="J16" s="38">
        <f t="shared" si="2"/>
        <v>23.419955555555557</v>
      </c>
      <c r="K16"/>
      <c r="L16" s="46">
        <v>10</v>
      </c>
      <c r="M16" s="34" t="s">
        <v>57</v>
      </c>
      <c r="N16" s="40">
        <f t="shared" si="3"/>
        <v>47.26</v>
      </c>
      <c r="O16" s="40">
        <f t="shared" si="3"/>
        <v>23.419955555555557</v>
      </c>
      <c r="P16" s="30">
        <v>76.72</v>
      </c>
      <c r="Q16" s="49">
        <v>0.98</v>
      </c>
      <c r="R16" s="43">
        <f t="shared" si="4"/>
        <v>22951.556444444446</v>
      </c>
      <c r="S16" s="49">
        <v>0.89</v>
      </c>
      <c r="T16" s="43">
        <f t="shared" si="5"/>
        <v>20843.760444444444</v>
      </c>
      <c r="U16" s="49">
        <v>55</v>
      </c>
      <c r="V16" s="49">
        <v>75</v>
      </c>
      <c r="W16" s="30">
        <v>39.69</v>
      </c>
      <c r="X16" s="30">
        <v>32.909999999999997</v>
      </c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80000</v>
      </c>
      <c r="D19" s="45">
        <v>195</v>
      </c>
      <c r="E19" s="45">
        <v>3</v>
      </c>
      <c r="F19" s="36">
        <f t="shared" si="0"/>
        <v>585</v>
      </c>
      <c r="G19" s="37">
        <v>3515</v>
      </c>
      <c r="H19" s="38">
        <f t="shared" si="1"/>
        <v>60.085470085470085</v>
      </c>
      <c r="I19" s="39">
        <v>44.55</v>
      </c>
      <c r="J19" s="38">
        <f t="shared" si="2"/>
        <v>26.768076923076919</v>
      </c>
      <c r="K19"/>
      <c r="L19" s="46">
        <v>13</v>
      </c>
      <c r="M19" s="34" t="s">
        <v>60</v>
      </c>
      <c r="N19" s="40">
        <f t="shared" si="3"/>
        <v>44.55</v>
      </c>
      <c r="O19" s="40">
        <f t="shared" si="3"/>
        <v>26.768076923076919</v>
      </c>
      <c r="P19" s="30">
        <v>75.459999999999994</v>
      </c>
      <c r="Q19" s="49">
        <v>0.94</v>
      </c>
      <c r="R19" s="43">
        <f t="shared" si="4"/>
        <v>25161.992307692301</v>
      </c>
      <c r="S19" s="49">
        <v>0.84</v>
      </c>
      <c r="T19" s="43">
        <f t="shared" si="5"/>
        <v>22485.184615384613</v>
      </c>
      <c r="U19" s="49">
        <v>45</v>
      </c>
      <c r="V19" s="49">
        <v>70</v>
      </c>
      <c r="W19" s="30">
        <v>36.08</v>
      </c>
      <c r="X19" s="30">
        <v>36.19</v>
      </c>
    </row>
    <row r="20" spans="1:24" s="6" customFormat="1" ht="15.95" customHeight="1">
      <c r="A20" s="46">
        <v>14</v>
      </c>
      <c r="B20" s="34" t="s">
        <v>61</v>
      </c>
      <c r="C20" s="48">
        <v>80000</v>
      </c>
      <c r="D20" s="45">
        <v>195</v>
      </c>
      <c r="E20" s="45">
        <v>3</v>
      </c>
      <c r="F20" s="36">
        <f t="shared" si="0"/>
        <v>585</v>
      </c>
      <c r="G20" s="37">
        <v>3621</v>
      </c>
      <c r="H20" s="38">
        <f t="shared" si="1"/>
        <v>61.897435897435898</v>
      </c>
      <c r="I20" s="39">
        <v>43.46</v>
      </c>
      <c r="J20" s="38">
        <f t="shared" si="2"/>
        <v>26.900625641025641</v>
      </c>
      <c r="K20"/>
      <c r="L20" s="46">
        <v>14</v>
      </c>
      <c r="M20" s="34" t="s">
        <v>61</v>
      </c>
      <c r="N20" s="40">
        <f t="shared" si="3"/>
        <v>43.46</v>
      </c>
      <c r="O20" s="40">
        <f t="shared" si="3"/>
        <v>26.900625641025641</v>
      </c>
      <c r="P20" s="30">
        <v>72.31</v>
      </c>
      <c r="Q20" s="49">
        <v>0.92</v>
      </c>
      <c r="R20" s="43">
        <f t="shared" si="4"/>
        <v>24748.575589743592</v>
      </c>
      <c r="S20" s="49">
        <v>0.81</v>
      </c>
      <c r="T20" s="43">
        <f t="shared" si="5"/>
        <v>21789.506769230768</v>
      </c>
      <c r="U20" s="49">
        <v>43</v>
      </c>
      <c r="V20" s="49">
        <v>68</v>
      </c>
      <c r="W20" s="30">
        <v>32.340000000000003</v>
      </c>
      <c r="X20" s="30">
        <v>39.75</v>
      </c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74667</v>
      </c>
      <c r="D23" s="45">
        <v>195</v>
      </c>
      <c r="E23" s="45">
        <v>3</v>
      </c>
      <c r="F23" s="36">
        <f t="shared" si="0"/>
        <v>585</v>
      </c>
      <c r="G23" s="37">
        <v>3722</v>
      </c>
      <c r="H23" s="38">
        <f t="shared" si="1"/>
        <v>63.623931623931625</v>
      </c>
      <c r="I23" s="39">
        <v>41.42</v>
      </c>
      <c r="J23" s="38">
        <f t="shared" si="2"/>
        <v>26.353032478632482</v>
      </c>
      <c r="K23"/>
      <c r="L23" s="46">
        <v>17</v>
      </c>
      <c r="M23" s="34" t="s">
        <v>64</v>
      </c>
      <c r="N23" s="40">
        <f t="shared" si="3"/>
        <v>41.42</v>
      </c>
      <c r="O23" s="40">
        <f t="shared" si="3"/>
        <v>26.353032478632482</v>
      </c>
      <c r="P23" s="30">
        <v>71.680000000000007</v>
      </c>
      <c r="Q23" s="49">
        <v>0.91</v>
      </c>
      <c r="R23" s="43">
        <f t="shared" si="4"/>
        <v>23981.25955555556</v>
      </c>
      <c r="S23" s="49">
        <v>0.81</v>
      </c>
      <c r="T23" s="43">
        <f t="shared" si="5"/>
        <v>21345.956307692311</v>
      </c>
      <c r="U23" s="49">
        <v>45</v>
      </c>
      <c r="V23" s="49">
        <v>68</v>
      </c>
      <c r="W23" s="30">
        <v>31.09</v>
      </c>
      <c r="X23" s="30">
        <v>41.08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74667</v>
      </c>
      <c r="D25" s="45">
        <v>195</v>
      </c>
      <c r="E25" s="45">
        <v>3</v>
      </c>
      <c r="F25" s="36">
        <f t="shared" si="0"/>
        <v>585</v>
      </c>
      <c r="G25" s="37">
        <v>3548</v>
      </c>
      <c r="H25" s="38">
        <f t="shared" si="1"/>
        <v>60.649572649572647</v>
      </c>
      <c r="I25" s="39">
        <v>41.97</v>
      </c>
      <c r="J25" s="38">
        <f t="shared" si="2"/>
        <v>25.45462564102564</v>
      </c>
      <c r="L25" s="52">
        <v>19</v>
      </c>
      <c r="M25" s="34" t="s">
        <v>66</v>
      </c>
      <c r="N25" s="40">
        <f t="shared" si="3"/>
        <v>41.97</v>
      </c>
      <c r="O25" s="40">
        <f t="shared" si="3"/>
        <v>25.45462564102564</v>
      </c>
      <c r="P25" s="30">
        <v>72.98</v>
      </c>
      <c r="Q25" s="49">
        <v>0.94</v>
      </c>
      <c r="R25" s="43">
        <f t="shared" si="4"/>
        <v>23927.348102564101</v>
      </c>
      <c r="S25" s="49">
        <v>0.85</v>
      </c>
      <c r="T25" s="43">
        <f t="shared" si="5"/>
        <v>21636.431794871794</v>
      </c>
      <c r="U25" s="49">
        <v>46</v>
      </c>
      <c r="V25" s="49">
        <v>70</v>
      </c>
      <c r="W25" s="30">
        <v>38.619999999999997</v>
      </c>
      <c r="X25" s="30">
        <v>36.49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93334</v>
      </c>
      <c r="D27" s="45">
        <v>195</v>
      </c>
      <c r="E27" s="45">
        <v>3</v>
      </c>
      <c r="F27" s="36">
        <f t="shared" si="0"/>
        <v>585</v>
      </c>
      <c r="G27" s="37">
        <v>3590</v>
      </c>
      <c r="H27" s="38">
        <f t="shared" si="1"/>
        <v>61.36752136752137</v>
      </c>
      <c r="I27" s="39">
        <v>44.17</v>
      </c>
      <c r="J27" s="38">
        <f t="shared" si="2"/>
        <v>27.10603418803419</v>
      </c>
      <c r="L27" s="52">
        <v>21</v>
      </c>
      <c r="M27" s="34" t="s">
        <v>68</v>
      </c>
      <c r="N27" s="40">
        <f t="shared" si="3"/>
        <v>44.17</v>
      </c>
      <c r="O27" s="40">
        <f t="shared" si="3"/>
        <v>27.10603418803419</v>
      </c>
      <c r="P27" s="30">
        <v>77.209999999999994</v>
      </c>
      <c r="Q27" s="49">
        <v>0.98</v>
      </c>
      <c r="R27" s="43">
        <f t="shared" si="4"/>
        <v>26563.913504273503</v>
      </c>
      <c r="S27" s="49">
        <v>0.89</v>
      </c>
      <c r="T27" s="43">
        <f t="shared" si="5"/>
        <v>24124.37042735043</v>
      </c>
      <c r="U27" s="49">
        <v>50</v>
      </c>
      <c r="V27" s="49">
        <v>73</v>
      </c>
      <c r="W27" s="30">
        <v>42.16</v>
      </c>
      <c r="X27" s="30">
        <v>32.74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>
        <v>98667</v>
      </c>
      <c r="D29" s="45">
        <v>195</v>
      </c>
      <c r="E29" s="45">
        <v>3</v>
      </c>
      <c r="F29" s="36">
        <f t="shared" si="0"/>
        <v>585</v>
      </c>
      <c r="G29" s="37">
        <v>3056</v>
      </c>
      <c r="H29" s="38">
        <f t="shared" si="1"/>
        <v>52.239316239316238</v>
      </c>
      <c r="I29" s="39">
        <v>47.79</v>
      </c>
      <c r="J29" s="38">
        <f t="shared" si="2"/>
        <v>24.965169230769231</v>
      </c>
      <c r="L29" s="52">
        <v>23</v>
      </c>
      <c r="M29" s="34" t="s">
        <v>70</v>
      </c>
      <c r="N29" s="40">
        <f t="shared" si="3"/>
        <v>47.79</v>
      </c>
      <c r="O29" s="40">
        <f t="shared" si="3"/>
        <v>24.965169230769231</v>
      </c>
      <c r="P29" s="30">
        <v>74.97</v>
      </c>
      <c r="Q29" s="49">
        <v>0.96</v>
      </c>
      <c r="R29" s="43">
        <f t="shared" si="4"/>
        <v>23966.562461538462</v>
      </c>
      <c r="S29" s="49">
        <v>0.86</v>
      </c>
      <c r="T29" s="43">
        <f t="shared" si="5"/>
        <v>21470.045538461538</v>
      </c>
      <c r="U29" s="49">
        <v>45</v>
      </c>
      <c r="V29" s="49">
        <v>70</v>
      </c>
      <c r="W29" s="30">
        <v>40.85</v>
      </c>
      <c r="X29" s="30">
        <v>34.869999999999997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132</v>
      </c>
      <c r="E3" s="11" t="s">
        <v>7</v>
      </c>
      <c r="F3" t="s">
        <v>133</v>
      </c>
      <c r="G3" s="7"/>
      <c r="L3" s="1"/>
      <c r="M3" s="11" t="s">
        <v>5</v>
      </c>
      <c r="N3" t="str">
        <f>C3</f>
        <v>MAJDECKI</v>
      </c>
      <c r="P3" s="11" t="s">
        <v>7</v>
      </c>
      <c r="Q3" s="12" t="str">
        <f>F3</f>
        <v>04.09.11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130</v>
      </c>
      <c r="L4" s="1"/>
      <c r="M4" s="11" t="s">
        <v>9</v>
      </c>
      <c r="P4" s="11" t="s">
        <v>10</v>
      </c>
      <c r="Q4" s="12" t="str">
        <f>F4</f>
        <v>21.04.11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96000</v>
      </c>
      <c r="D11" s="45">
        <v>300</v>
      </c>
      <c r="E11" s="45">
        <v>4.5</v>
      </c>
      <c r="F11" s="36">
        <f t="shared" ref="F11:F29" si="0">D11*E11</f>
        <v>1350</v>
      </c>
      <c r="G11" s="37">
        <v>3064</v>
      </c>
      <c r="H11" s="38">
        <f t="shared" ref="H11:H29" si="1">G11*10/F11</f>
        <v>22.696296296296296</v>
      </c>
      <c r="I11" s="39">
        <v>64.58</v>
      </c>
      <c r="J11" s="38">
        <f t="shared" ref="J11:J29" si="2">H11*I11/100</f>
        <v>14.657268148148148</v>
      </c>
      <c r="K11"/>
      <c r="L11" s="46">
        <v>5</v>
      </c>
      <c r="M11" s="47" t="s">
        <v>52</v>
      </c>
      <c r="N11" s="40">
        <f t="shared" ref="N11:O29" si="3">I11</f>
        <v>64.58</v>
      </c>
      <c r="O11" s="40">
        <f t="shared" si="3"/>
        <v>14.657268148148148</v>
      </c>
      <c r="P11" s="30">
        <v>72.09</v>
      </c>
      <c r="Q11" s="49">
        <v>0.91</v>
      </c>
      <c r="R11" s="43">
        <f t="shared" ref="R11:R29" si="4">O11*Q11*1000</f>
        <v>13338.114014814815</v>
      </c>
      <c r="S11" s="49">
        <v>0.81</v>
      </c>
      <c r="T11" s="43">
        <f t="shared" ref="T11:T29" si="5">O11*S11*1000</f>
        <v>11872.387200000001</v>
      </c>
      <c r="U11" s="49">
        <v>41</v>
      </c>
      <c r="V11" s="49">
        <v>67</v>
      </c>
      <c r="W11" s="30">
        <v>40.869999999999997</v>
      </c>
      <c r="X11" s="30">
        <v>41.67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>
        <v>90667</v>
      </c>
      <c r="D13" s="45">
        <v>300</v>
      </c>
      <c r="E13" s="45">
        <v>4.5</v>
      </c>
      <c r="F13" s="36">
        <f t="shared" si="0"/>
        <v>1350</v>
      </c>
      <c r="G13" s="37">
        <v>3224</v>
      </c>
      <c r="H13" s="38">
        <f t="shared" si="1"/>
        <v>23.881481481481483</v>
      </c>
      <c r="I13" s="39">
        <v>59.68</v>
      </c>
      <c r="J13" s="38">
        <f t="shared" si="2"/>
        <v>14.252468148148148</v>
      </c>
      <c r="K13"/>
      <c r="L13" s="46">
        <v>7</v>
      </c>
      <c r="M13" s="34" t="s">
        <v>54</v>
      </c>
      <c r="N13" s="40">
        <f t="shared" si="3"/>
        <v>59.68</v>
      </c>
      <c r="O13" s="40">
        <f t="shared" si="3"/>
        <v>14.252468148148148</v>
      </c>
      <c r="P13" s="30">
        <v>66.14</v>
      </c>
      <c r="Q13" s="49">
        <v>0.85</v>
      </c>
      <c r="R13" s="43">
        <f t="shared" si="4"/>
        <v>12114.597925925926</v>
      </c>
      <c r="S13" s="49">
        <v>0.74</v>
      </c>
      <c r="T13" s="43">
        <f t="shared" si="5"/>
        <v>10546.826429629629</v>
      </c>
      <c r="U13" s="49">
        <v>47</v>
      </c>
      <c r="V13" s="49">
        <v>66</v>
      </c>
      <c r="W13" s="30">
        <v>31.09</v>
      </c>
      <c r="X13" s="30">
        <v>49.7</v>
      </c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98667</v>
      </c>
      <c r="D15" s="45">
        <v>300</v>
      </c>
      <c r="E15" s="45">
        <v>4.5</v>
      </c>
      <c r="F15" s="36">
        <f t="shared" si="0"/>
        <v>1350</v>
      </c>
      <c r="G15" s="37">
        <v>3236</v>
      </c>
      <c r="H15" s="38">
        <f t="shared" si="1"/>
        <v>23.970370370370372</v>
      </c>
      <c r="I15" s="39">
        <v>60.32</v>
      </c>
      <c r="J15" s="38">
        <f t="shared" si="2"/>
        <v>14.458927407407408</v>
      </c>
      <c r="K15"/>
      <c r="L15" s="46">
        <v>9</v>
      </c>
      <c r="M15" s="34" t="s">
        <v>56</v>
      </c>
      <c r="N15" s="40">
        <f t="shared" si="3"/>
        <v>60.32</v>
      </c>
      <c r="O15" s="40">
        <f t="shared" si="3"/>
        <v>14.458927407407408</v>
      </c>
      <c r="P15" s="30">
        <v>69.2</v>
      </c>
      <c r="Q15" s="49">
        <v>0.89</v>
      </c>
      <c r="R15" s="43">
        <f t="shared" si="4"/>
        <v>12868.445392592594</v>
      </c>
      <c r="S15" s="49">
        <v>0.78</v>
      </c>
      <c r="T15" s="43">
        <f t="shared" si="5"/>
        <v>11277.963377777778</v>
      </c>
      <c r="U15" s="49">
        <v>40</v>
      </c>
      <c r="V15" s="49">
        <v>65</v>
      </c>
      <c r="W15" s="30">
        <v>36.19</v>
      </c>
      <c r="X15" s="30">
        <v>46.31</v>
      </c>
    </row>
    <row r="16" spans="1:24" s="6" customFormat="1" ht="15.95" customHeight="1">
      <c r="A16" s="46">
        <v>10</v>
      </c>
      <c r="B16" s="34" t="s">
        <v>57</v>
      </c>
      <c r="C16" s="48">
        <v>80000</v>
      </c>
      <c r="D16" s="45">
        <v>300</v>
      </c>
      <c r="E16" s="45">
        <v>4.5</v>
      </c>
      <c r="F16" s="36">
        <f t="shared" si="0"/>
        <v>1350</v>
      </c>
      <c r="G16" s="37">
        <v>3480</v>
      </c>
      <c r="H16" s="38">
        <f t="shared" si="1"/>
        <v>25.777777777777779</v>
      </c>
      <c r="I16" s="39">
        <v>65.7</v>
      </c>
      <c r="J16" s="38">
        <f t="shared" si="2"/>
        <v>16.936</v>
      </c>
      <c r="K16"/>
      <c r="L16" s="46">
        <v>10</v>
      </c>
      <c r="M16" s="34" t="s">
        <v>57</v>
      </c>
      <c r="N16" s="40">
        <f t="shared" si="3"/>
        <v>65.7</v>
      </c>
      <c r="O16" s="40">
        <f t="shared" si="3"/>
        <v>16.936</v>
      </c>
      <c r="P16" s="30">
        <v>67.790000000000006</v>
      </c>
      <c r="Q16" s="49">
        <v>0.83</v>
      </c>
      <c r="R16" s="43">
        <f t="shared" si="4"/>
        <v>14056.88</v>
      </c>
      <c r="S16" s="49">
        <v>0.72</v>
      </c>
      <c r="T16" s="43">
        <f t="shared" si="5"/>
        <v>12193.92</v>
      </c>
      <c r="U16" s="49">
        <v>45</v>
      </c>
      <c r="V16" s="49">
        <v>64</v>
      </c>
      <c r="W16" s="30">
        <v>29.94</v>
      </c>
      <c r="X16" s="30">
        <v>49.86</v>
      </c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90667</v>
      </c>
      <c r="D19" s="45">
        <v>300</v>
      </c>
      <c r="E19" s="45">
        <v>4.5</v>
      </c>
      <c r="F19" s="36">
        <f t="shared" si="0"/>
        <v>1350</v>
      </c>
      <c r="G19" s="37">
        <v>3440</v>
      </c>
      <c r="H19" s="38">
        <f t="shared" si="1"/>
        <v>25.481481481481481</v>
      </c>
      <c r="I19" s="39">
        <v>62.61</v>
      </c>
      <c r="J19" s="38">
        <f t="shared" si="2"/>
        <v>15.953955555555556</v>
      </c>
      <c r="K19"/>
      <c r="L19" s="46">
        <v>13</v>
      </c>
      <c r="M19" s="34" t="s">
        <v>60</v>
      </c>
      <c r="N19" s="40">
        <f t="shared" si="3"/>
        <v>62.61</v>
      </c>
      <c r="O19" s="40">
        <f t="shared" si="3"/>
        <v>15.953955555555556</v>
      </c>
      <c r="P19" s="30">
        <v>64.86</v>
      </c>
      <c r="Q19" s="49">
        <v>0.86</v>
      </c>
      <c r="R19" s="43">
        <f t="shared" si="4"/>
        <v>13720.401777777777</v>
      </c>
      <c r="S19" s="49">
        <v>0.75</v>
      </c>
      <c r="T19" s="43">
        <f t="shared" si="5"/>
        <v>11965.466666666667</v>
      </c>
      <c r="U19" s="49">
        <v>36</v>
      </c>
      <c r="V19" s="49">
        <v>63</v>
      </c>
      <c r="W19" s="30">
        <v>31.84</v>
      </c>
      <c r="X19" s="30">
        <v>49.46</v>
      </c>
    </row>
    <row r="20" spans="1:24" s="6" customFormat="1" ht="15.95" customHeight="1">
      <c r="A20" s="46">
        <v>14</v>
      </c>
      <c r="B20" s="34" t="s">
        <v>61</v>
      </c>
      <c r="C20" s="48">
        <v>82667</v>
      </c>
      <c r="D20" s="45">
        <v>300</v>
      </c>
      <c r="E20" s="45">
        <v>4.5</v>
      </c>
      <c r="F20" s="36">
        <f t="shared" si="0"/>
        <v>1350</v>
      </c>
      <c r="G20" s="37">
        <v>3376</v>
      </c>
      <c r="H20" s="38">
        <f t="shared" si="1"/>
        <v>25.007407407407406</v>
      </c>
      <c r="I20" s="39">
        <v>55.24</v>
      </c>
      <c r="J20" s="38">
        <f t="shared" si="2"/>
        <v>13.814091851851851</v>
      </c>
      <c r="K20"/>
      <c r="L20" s="46">
        <v>14</v>
      </c>
      <c r="M20" s="34" t="s">
        <v>61</v>
      </c>
      <c r="N20" s="40">
        <f t="shared" si="3"/>
        <v>55.24</v>
      </c>
      <c r="O20" s="40">
        <f t="shared" si="3"/>
        <v>13.814091851851851</v>
      </c>
      <c r="P20" s="30">
        <v>71.819999999999993</v>
      </c>
      <c r="Q20" s="49">
        <v>0.93</v>
      </c>
      <c r="R20" s="43">
        <f t="shared" si="4"/>
        <v>12847.105422222223</v>
      </c>
      <c r="S20" s="49">
        <v>0.82</v>
      </c>
      <c r="T20" s="43">
        <f t="shared" si="5"/>
        <v>11327.555318518516</v>
      </c>
      <c r="U20" s="49">
        <v>42</v>
      </c>
      <c r="V20" s="49">
        <v>68</v>
      </c>
      <c r="W20" s="30">
        <v>40.549999999999997</v>
      </c>
      <c r="X20" s="30">
        <v>39.97</v>
      </c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90667</v>
      </c>
      <c r="D23" s="45">
        <v>300</v>
      </c>
      <c r="E23" s="45">
        <v>4.5</v>
      </c>
      <c r="F23" s="36">
        <f t="shared" si="0"/>
        <v>1350</v>
      </c>
      <c r="G23" s="37">
        <v>3860</v>
      </c>
      <c r="H23" s="38">
        <f t="shared" si="1"/>
        <v>28.592592592592592</v>
      </c>
      <c r="I23" s="39">
        <v>51.74</v>
      </c>
      <c r="J23" s="38">
        <f t="shared" si="2"/>
        <v>14.793807407407407</v>
      </c>
      <c r="K23"/>
      <c r="L23" s="46">
        <v>17</v>
      </c>
      <c r="M23" s="34" t="s">
        <v>64</v>
      </c>
      <c r="N23" s="40">
        <f t="shared" si="3"/>
        <v>51.74</v>
      </c>
      <c r="O23" s="40">
        <f t="shared" si="3"/>
        <v>14.793807407407407</v>
      </c>
      <c r="P23" s="30">
        <v>65.989999999999995</v>
      </c>
      <c r="Q23" s="49">
        <v>0.85</v>
      </c>
      <c r="R23" s="43">
        <f t="shared" si="4"/>
        <v>12574.736296296296</v>
      </c>
      <c r="S23" s="49">
        <v>0.75</v>
      </c>
      <c r="T23" s="43">
        <f t="shared" si="5"/>
        <v>11095.355555555556</v>
      </c>
      <c r="U23" s="49">
        <v>44</v>
      </c>
      <c r="V23" s="49">
        <v>65</v>
      </c>
      <c r="W23" s="30">
        <v>30.7</v>
      </c>
      <c r="X23" s="30">
        <v>49.44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77333</v>
      </c>
      <c r="D25" s="45">
        <v>300</v>
      </c>
      <c r="E25" s="45">
        <v>4.5</v>
      </c>
      <c r="F25" s="36">
        <f t="shared" si="0"/>
        <v>1350</v>
      </c>
      <c r="G25" s="37">
        <v>3936</v>
      </c>
      <c r="H25" s="38">
        <f t="shared" si="1"/>
        <v>29.155555555555555</v>
      </c>
      <c r="I25" s="39">
        <v>54.32</v>
      </c>
      <c r="J25" s="38">
        <f t="shared" si="2"/>
        <v>15.837297777777778</v>
      </c>
      <c r="L25" s="52">
        <v>19</v>
      </c>
      <c r="M25" s="34" t="s">
        <v>66</v>
      </c>
      <c r="N25" s="40">
        <f t="shared" si="3"/>
        <v>54.32</v>
      </c>
      <c r="O25" s="40">
        <f t="shared" si="3"/>
        <v>15.837297777777778</v>
      </c>
      <c r="P25" s="30">
        <v>65</v>
      </c>
      <c r="Q25" s="49">
        <v>0.87</v>
      </c>
      <c r="R25" s="43">
        <f t="shared" si="4"/>
        <v>13778.449066666668</v>
      </c>
      <c r="S25" s="49">
        <v>0.76</v>
      </c>
      <c r="T25" s="43">
        <f t="shared" si="5"/>
        <v>12036.346311111112</v>
      </c>
      <c r="U25" s="49">
        <v>32</v>
      </c>
      <c r="V25" s="49">
        <v>61</v>
      </c>
      <c r="W25" s="30">
        <v>32.08</v>
      </c>
      <c r="X25" s="30">
        <v>48.53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90667</v>
      </c>
      <c r="D27" s="45">
        <v>300</v>
      </c>
      <c r="E27" s="45">
        <v>4.5</v>
      </c>
      <c r="F27" s="36">
        <f t="shared" si="0"/>
        <v>1350</v>
      </c>
      <c r="G27" s="37">
        <v>3904</v>
      </c>
      <c r="H27" s="38">
        <f t="shared" si="1"/>
        <v>28.918518518518518</v>
      </c>
      <c r="I27" s="39">
        <v>51.28</v>
      </c>
      <c r="J27" s="38">
        <f t="shared" si="2"/>
        <v>14.829416296296296</v>
      </c>
      <c r="L27" s="52">
        <v>21</v>
      </c>
      <c r="M27" s="34" t="s">
        <v>68</v>
      </c>
      <c r="N27" s="40">
        <f t="shared" si="3"/>
        <v>51.28</v>
      </c>
      <c r="O27" s="40">
        <f t="shared" si="3"/>
        <v>14.829416296296296</v>
      </c>
      <c r="P27" s="30">
        <v>67.650000000000006</v>
      </c>
      <c r="Q27" s="49">
        <v>0.86</v>
      </c>
      <c r="R27" s="43">
        <f t="shared" si="4"/>
        <v>12753.298014814814</v>
      </c>
      <c r="S27" s="49">
        <v>0.75</v>
      </c>
      <c r="T27" s="43">
        <f t="shared" si="5"/>
        <v>11122.062222222223</v>
      </c>
      <c r="U27" s="49">
        <v>40</v>
      </c>
      <c r="V27" s="49">
        <v>64</v>
      </c>
      <c r="W27" s="30">
        <v>30.83</v>
      </c>
      <c r="X27" s="30">
        <v>49.4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>
        <v>85334</v>
      </c>
      <c r="D29" s="45">
        <v>300</v>
      </c>
      <c r="E29" s="45">
        <v>4.5</v>
      </c>
      <c r="F29" s="36">
        <f t="shared" si="0"/>
        <v>1350</v>
      </c>
      <c r="G29" s="37">
        <v>3672</v>
      </c>
      <c r="H29" s="38">
        <f t="shared" si="1"/>
        <v>27.2</v>
      </c>
      <c r="I29" s="39">
        <v>63.05</v>
      </c>
      <c r="J29" s="38">
        <f t="shared" si="2"/>
        <v>17.1496</v>
      </c>
      <c r="L29" s="52">
        <v>23</v>
      </c>
      <c r="M29" s="34" t="s">
        <v>70</v>
      </c>
      <c r="N29" s="40">
        <f t="shared" si="3"/>
        <v>63.05</v>
      </c>
      <c r="O29" s="40">
        <f t="shared" si="3"/>
        <v>17.1496</v>
      </c>
      <c r="P29" s="30">
        <v>74.650000000000006</v>
      </c>
      <c r="Q29" s="49">
        <v>0.95</v>
      </c>
      <c r="R29" s="43">
        <f t="shared" si="4"/>
        <v>16292.119999999997</v>
      </c>
      <c r="S29" s="49">
        <v>0.85</v>
      </c>
      <c r="T29" s="43">
        <f t="shared" si="5"/>
        <v>14577.16</v>
      </c>
      <c r="U29" s="49">
        <v>46</v>
      </c>
      <c r="V29" s="49">
        <v>70</v>
      </c>
      <c r="W29" s="30">
        <v>44.77</v>
      </c>
      <c r="X29" s="30">
        <v>36.799999999999997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C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134</v>
      </c>
      <c r="E3" s="11" t="s">
        <v>7</v>
      </c>
      <c r="F3" t="s">
        <v>135</v>
      </c>
      <c r="G3" s="7"/>
      <c r="L3" s="1"/>
      <c r="M3" s="11" t="s">
        <v>5</v>
      </c>
      <c r="N3" t="str">
        <f>C3</f>
        <v>BARA Grzegorz</v>
      </c>
      <c r="P3" s="11" t="s">
        <v>7</v>
      </c>
      <c r="Q3" s="12" t="str">
        <f>F3</f>
        <v>27.09.11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136</v>
      </c>
      <c r="L4" s="1"/>
      <c r="M4" s="11" t="s">
        <v>9</v>
      </c>
      <c r="P4" s="11" t="s">
        <v>10</v>
      </c>
      <c r="Q4" s="12" t="str">
        <f>F4</f>
        <v>07.05.11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77300</v>
      </c>
      <c r="D11" s="45">
        <v>320</v>
      </c>
      <c r="E11" s="45">
        <v>3</v>
      </c>
      <c r="F11" s="36">
        <f t="shared" ref="F11:F29" si="0">D11*E11</f>
        <v>960</v>
      </c>
      <c r="G11" s="37">
        <v>3223</v>
      </c>
      <c r="H11" s="38">
        <f t="shared" ref="H11:H29" si="1">G11*10/F11</f>
        <v>33.572916666666664</v>
      </c>
      <c r="I11" s="39">
        <v>49.63</v>
      </c>
      <c r="J11" s="38">
        <f t="shared" ref="J11:J29" si="2">H11*I11/100</f>
        <v>16.662238541666667</v>
      </c>
      <c r="K11"/>
      <c r="L11" s="46">
        <v>5</v>
      </c>
      <c r="M11" s="47" t="s">
        <v>52</v>
      </c>
      <c r="N11" s="40">
        <f t="shared" ref="N11:O29" si="3">I11</f>
        <v>49.63</v>
      </c>
      <c r="O11" s="40">
        <f t="shared" si="3"/>
        <v>16.662238541666667</v>
      </c>
      <c r="P11" s="30">
        <v>73.73</v>
      </c>
      <c r="Q11" s="49">
        <v>0.94</v>
      </c>
      <c r="R11" s="43">
        <f t="shared" ref="R11:R29" si="4">O11*Q11*1000</f>
        <v>15662.504229166667</v>
      </c>
      <c r="S11" s="49">
        <v>0.83</v>
      </c>
      <c r="T11" s="43">
        <f t="shared" ref="T11:T29" si="5">O11*S11*1000</f>
        <v>13829.657989583333</v>
      </c>
      <c r="U11" s="49">
        <v>30</v>
      </c>
      <c r="V11" s="49">
        <v>64</v>
      </c>
      <c r="W11" s="30">
        <v>35.15</v>
      </c>
      <c r="X11" s="30">
        <v>40.33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77300</v>
      </c>
      <c r="D15" s="45">
        <v>320</v>
      </c>
      <c r="E15" s="45">
        <v>3</v>
      </c>
      <c r="F15" s="36">
        <f t="shared" si="0"/>
        <v>960</v>
      </c>
      <c r="G15" s="37">
        <v>3260</v>
      </c>
      <c r="H15" s="38">
        <f t="shared" si="1"/>
        <v>33.958333333333336</v>
      </c>
      <c r="I15" s="39">
        <v>42.6</v>
      </c>
      <c r="J15" s="38">
        <f t="shared" si="2"/>
        <v>14.466250000000002</v>
      </c>
      <c r="K15"/>
      <c r="L15" s="46">
        <v>9</v>
      </c>
      <c r="M15" s="34" t="s">
        <v>56</v>
      </c>
      <c r="N15" s="40">
        <f t="shared" si="3"/>
        <v>42.6</v>
      </c>
      <c r="O15" s="40">
        <f t="shared" si="3"/>
        <v>14.466250000000002</v>
      </c>
      <c r="P15" s="30">
        <v>68.33</v>
      </c>
      <c r="Q15" s="49">
        <v>0.88</v>
      </c>
      <c r="R15" s="43">
        <f t="shared" si="4"/>
        <v>12730.300000000001</v>
      </c>
      <c r="S15" s="49">
        <v>0.77</v>
      </c>
      <c r="T15" s="43">
        <f t="shared" si="5"/>
        <v>11139.012500000001</v>
      </c>
      <c r="U15" s="49">
        <v>32</v>
      </c>
      <c r="V15" s="49">
        <v>62</v>
      </c>
      <c r="W15" s="30">
        <v>28.81</v>
      </c>
      <c r="X15" s="30">
        <v>46.24</v>
      </c>
    </row>
    <row r="16" spans="1:24" s="6" customFormat="1" ht="15.95" customHeight="1">
      <c r="A16" s="46">
        <v>10</v>
      </c>
      <c r="B16" s="34" t="s">
        <v>57</v>
      </c>
      <c r="C16" s="48">
        <v>80000</v>
      </c>
      <c r="D16" s="45">
        <v>320</v>
      </c>
      <c r="E16" s="45">
        <v>3</v>
      </c>
      <c r="F16" s="36">
        <f t="shared" si="0"/>
        <v>960</v>
      </c>
      <c r="G16" s="37">
        <v>3198</v>
      </c>
      <c r="H16" s="38">
        <f t="shared" si="1"/>
        <v>33.3125</v>
      </c>
      <c r="I16" s="39">
        <v>49.26</v>
      </c>
      <c r="J16" s="38">
        <f t="shared" si="2"/>
        <v>16.409737499999999</v>
      </c>
      <c r="K16"/>
      <c r="L16" s="46">
        <v>10</v>
      </c>
      <c r="M16" s="34" t="s">
        <v>57</v>
      </c>
      <c r="N16" s="40">
        <f t="shared" si="3"/>
        <v>49.26</v>
      </c>
      <c r="O16" s="40">
        <f t="shared" si="3"/>
        <v>16.409737499999999</v>
      </c>
      <c r="P16" s="30">
        <v>70.44</v>
      </c>
      <c r="Q16" s="49">
        <v>0.92</v>
      </c>
      <c r="R16" s="43">
        <f t="shared" si="4"/>
        <v>15096.958499999999</v>
      </c>
      <c r="S16" s="49">
        <v>0.82</v>
      </c>
      <c r="T16" s="43">
        <f t="shared" si="5"/>
        <v>13455.984749999998</v>
      </c>
      <c r="U16" s="49">
        <v>31</v>
      </c>
      <c r="V16" s="49">
        <v>64</v>
      </c>
      <c r="W16" s="30">
        <v>33.42</v>
      </c>
      <c r="X16" s="30">
        <v>42.38</v>
      </c>
    </row>
    <row r="17" spans="1:24" s="6" customFormat="1" ht="15.95" customHeight="1">
      <c r="A17" s="46">
        <v>11</v>
      </c>
      <c r="B17" s="34" t="s">
        <v>58</v>
      </c>
      <c r="C17" s="48">
        <v>80000</v>
      </c>
      <c r="D17" s="45">
        <v>320</v>
      </c>
      <c r="E17" s="45">
        <v>3</v>
      </c>
      <c r="F17" s="36">
        <f t="shared" si="0"/>
        <v>960</v>
      </c>
      <c r="G17" s="37">
        <v>3155</v>
      </c>
      <c r="H17" s="38">
        <f t="shared" si="1"/>
        <v>32.864583333333336</v>
      </c>
      <c r="I17" s="39">
        <v>46.96</v>
      </c>
      <c r="J17" s="38">
        <f t="shared" si="2"/>
        <v>15.433208333333335</v>
      </c>
      <c r="K17"/>
      <c r="L17" s="46">
        <v>11</v>
      </c>
      <c r="M17" s="34" t="s">
        <v>58</v>
      </c>
      <c r="N17" s="40">
        <f t="shared" si="3"/>
        <v>46.96</v>
      </c>
      <c r="O17" s="40">
        <f t="shared" si="3"/>
        <v>15.433208333333335</v>
      </c>
      <c r="P17" s="30">
        <v>74.709999999999994</v>
      </c>
      <c r="Q17" s="49">
        <v>0.96</v>
      </c>
      <c r="R17" s="43">
        <f t="shared" si="4"/>
        <v>14815.88</v>
      </c>
      <c r="S17" s="49">
        <v>0.86</v>
      </c>
      <c r="T17" s="43">
        <f t="shared" si="5"/>
        <v>13272.559166666668</v>
      </c>
      <c r="U17" s="49">
        <v>32</v>
      </c>
      <c r="V17" s="49">
        <v>66</v>
      </c>
      <c r="W17" s="30">
        <v>39.65</v>
      </c>
      <c r="X17" s="30">
        <v>36.090000000000003</v>
      </c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77300</v>
      </c>
      <c r="D19" s="45">
        <v>320</v>
      </c>
      <c r="E19" s="45">
        <v>3</v>
      </c>
      <c r="F19" s="36">
        <f t="shared" si="0"/>
        <v>960</v>
      </c>
      <c r="G19" s="37">
        <v>3335</v>
      </c>
      <c r="H19" s="38">
        <f t="shared" si="1"/>
        <v>34.739583333333336</v>
      </c>
      <c r="I19" s="39">
        <v>47.83</v>
      </c>
      <c r="J19" s="38">
        <f t="shared" si="2"/>
        <v>16.615942708333336</v>
      </c>
      <c r="K19"/>
      <c r="L19" s="46">
        <v>13</v>
      </c>
      <c r="M19" s="34" t="s">
        <v>60</v>
      </c>
      <c r="N19" s="40">
        <f t="shared" si="3"/>
        <v>47.83</v>
      </c>
      <c r="O19" s="40">
        <f t="shared" si="3"/>
        <v>16.615942708333336</v>
      </c>
      <c r="P19" s="30">
        <v>75.84</v>
      </c>
      <c r="Q19" s="49">
        <v>0.95</v>
      </c>
      <c r="R19" s="43">
        <f t="shared" si="4"/>
        <v>15785.145572916668</v>
      </c>
      <c r="S19" s="49">
        <v>0.86</v>
      </c>
      <c r="T19" s="43">
        <f t="shared" si="5"/>
        <v>14289.710729166667</v>
      </c>
      <c r="U19" s="49">
        <v>33</v>
      </c>
      <c r="V19" s="49">
        <v>66</v>
      </c>
      <c r="W19" s="30">
        <v>38.590000000000003</v>
      </c>
      <c r="X19" s="30">
        <v>36.450000000000003</v>
      </c>
    </row>
    <row r="20" spans="1:24" s="6" customFormat="1" ht="15.95" customHeight="1">
      <c r="A20" s="46">
        <v>14</v>
      </c>
      <c r="B20" s="34" t="s">
        <v>61</v>
      </c>
      <c r="C20" s="48">
        <v>80000</v>
      </c>
      <c r="D20" s="45">
        <v>320</v>
      </c>
      <c r="E20" s="45">
        <v>3</v>
      </c>
      <c r="F20" s="36">
        <f t="shared" si="0"/>
        <v>960</v>
      </c>
      <c r="G20" s="37">
        <v>3297</v>
      </c>
      <c r="H20" s="38">
        <f t="shared" si="1"/>
        <v>34.34375</v>
      </c>
      <c r="I20" s="39">
        <v>49.96</v>
      </c>
      <c r="J20" s="38">
        <f t="shared" si="2"/>
        <v>17.158137499999999</v>
      </c>
      <c r="K20"/>
      <c r="L20" s="46">
        <v>14</v>
      </c>
      <c r="M20" s="34" t="s">
        <v>61</v>
      </c>
      <c r="N20" s="40">
        <f t="shared" si="3"/>
        <v>49.96</v>
      </c>
      <c r="O20" s="40">
        <f t="shared" si="3"/>
        <v>17.158137499999999</v>
      </c>
      <c r="P20" s="30">
        <v>72.88</v>
      </c>
      <c r="Q20" s="49">
        <v>0.94</v>
      </c>
      <c r="R20" s="43">
        <f t="shared" si="4"/>
        <v>16128.649249999999</v>
      </c>
      <c r="S20" s="49">
        <v>0.84</v>
      </c>
      <c r="T20" s="43">
        <f t="shared" si="5"/>
        <v>14412.835499999997</v>
      </c>
      <c r="U20" s="49">
        <v>34</v>
      </c>
      <c r="V20" s="49">
        <v>66</v>
      </c>
      <c r="W20" s="30">
        <v>38.450000000000003</v>
      </c>
      <c r="X20" s="30">
        <v>38.9</v>
      </c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80000</v>
      </c>
      <c r="D23" s="45">
        <v>320</v>
      </c>
      <c r="E23" s="45">
        <v>3</v>
      </c>
      <c r="F23" s="36">
        <f t="shared" si="0"/>
        <v>960</v>
      </c>
      <c r="G23" s="37">
        <v>3695</v>
      </c>
      <c r="H23" s="38">
        <f t="shared" si="1"/>
        <v>38.489583333333336</v>
      </c>
      <c r="I23" s="39">
        <v>47.53</v>
      </c>
      <c r="J23" s="38">
        <f t="shared" si="2"/>
        <v>18.294098958333333</v>
      </c>
      <c r="K23"/>
      <c r="L23" s="46">
        <v>17</v>
      </c>
      <c r="M23" s="34" t="s">
        <v>64</v>
      </c>
      <c r="N23" s="40">
        <f t="shared" si="3"/>
        <v>47.53</v>
      </c>
      <c r="O23" s="40">
        <f t="shared" si="3"/>
        <v>18.294098958333333</v>
      </c>
      <c r="P23" s="30">
        <v>74.17</v>
      </c>
      <c r="Q23" s="49">
        <v>0.95</v>
      </c>
      <c r="R23" s="43">
        <f t="shared" si="4"/>
        <v>17379.394010416665</v>
      </c>
      <c r="S23" s="49">
        <v>0.85</v>
      </c>
      <c r="T23" s="43">
        <f t="shared" si="5"/>
        <v>15549.984114583331</v>
      </c>
      <c r="U23" s="49">
        <v>31</v>
      </c>
      <c r="V23" s="49">
        <v>65</v>
      </c>
      <c r="W23" s="30">
        <v>37.06</v>
      </c>
      <c r="X23" s="30">
        <v>37.799999999999997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80000</v>
      </c>
      <c r="D25" s="45">
        <v>320</v>
      </c>
      <c r="E25" s="45">
        <v>3</v>
      </c>
      <c r="F25" s="36">
        <f t="shared" si="0"/>
        <v>960</v>
      </c>
      <c r="G25" s="37">
        <v>3685</v>
      </c>
      <c r="H25" s="38">
        <f t="shared" si="1"/>
        <v>38.385416666666664</v>
      </c>
      <c r="I25" s="39">
        <v>46.83</v>
      </c>
      <c r="J25" s="38">
        <f t="shared" si="2"/>
        <v>17.975890624999998</v>
      </c>
      <c r="L25" s="52">
        <v>19</v>
      </c>
      <c r="M25" s="34" t="s">
        <v>66</v>
      </c>
      <c r="N25" s="40">
        <f t="shared" si="3"/>
        <v>46.83</v>
      </c>
      <c r="O25" s="40">
        <f t="shared" si="3"/>
        <v>17.975890624999998</v>
      </c>
      <c r="P25" s="30">
        <v>75.27</v>
      </c>
      <c r="Q25" s="49">
        <v>0.97</v>
      </c>
      <c r="R25" s="43">
        <f t="shared" si="4"/>
        <v>17436.613906250001</v>
      </c>
      <c r="S25" s="49">
        <v>0.88</v>
      </c>
      <c r="T25" s="43">
        <f t="shared" si="5"/>
        <v>15818.783749999999</v>
      </c>
      <c r="U25" s="49">
        <v>35</v>
      </c>
      <c r="V25" s="49">
        <v>68</v>
      </c>
      <c r="W25" s="30">
        <v>42.1</v>
      </c>
      <c r="X25" s="30">
        <v>33.92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77300</v>
      </c>
      <c r="D27" s="45">
        <v>320</v>
      </c>
      <c r="E27" s="45">
        <v>3</v>
      </c>
      <c r="F27" s="36">
        <f t="shared" si="0"/>
        <v>960</v>
      </c>
      <c r="G27" s="37">
        <v>3655</v>
      </c>
      <c r="H27" s="38">
        <f t="shared" si="1"/>
        <v>38.072916666666664</v>
      </c>
      <c r="I27" s="39">
        <v>49.1</v>
      </c>
      <c r="J27" s="38">
        <f t="shared" si="2"/>
        <v>18.693802083333331</v>
      </c>
      <c r="L27" s="52">
        <v>21</v>
      </c>
      <c r="M27" s="34" t="s">
        <v>68</v>
      </c>
      <c r="N27" s="40">
        <f t="shared" si="3"/>
        <v>49.1</v>
      </c>
      <c r="O27" s="40">
        <f t="shared" si="3"/>
        <v>18.693802083333331</v>
      </c>
      <c r="P27" s="30">
        <v>74.819999999999993</v>
      </c>
      <c r="Q27" s="49">
        <v>0.95</v>
      </c>
      <c r="R27" s="43">
        <f t="shared" si="4"/>
        <v>17759.111979166664</v>
      </c>
      <c r="S27" s="49">
        <v>0.85</v>
      </c>
      <c r="T27" s="43">
        <f t="shared" si="5"/>
        <v>15889.73177083333</v>
      </c>
      <c r="U27" s="49">
        <v>33</v>
      </c>
      <c r="V27" s="49">
        <v>66</v>
      </c>
      <c r="W27" s="30">
        <v>36.840000000000003</v>
      </c>
      <c r="X27" s="30">
        <v>38.32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>
        <v>77300</v>
      </c>
      <c r="D29" s="45">
        <v>320</v>
      </c>
      <c r="E29" s="45">
        <v>3</v>
      </c>
      <c r="F29" s="36">
        <f t="shared" si="0"/>
        <v>960</v>
      </c>
      <c r="G29" s="37">
        <v>3453</v>
      </c>
      <c r="H29" s="38">
        <f t="shared" si="1"/>
        <v>35.96875</v>
      </c>
      <c r="I29" s="39">
        <v>52.53</v>
      </c>
      <c r="J29" s="38">
        <f t="shared" si="2"/>
        <v>18.894384375000001</v>
      </c>
      <c r="L29" s="52">
        <v>23</v>
      </c>
      <c r="M29" s="34" t="s">
        <v>70</v>
      </c>
      <c r="N29" s="40">
        <f t="shared" si="3"/>
        <v>52.53</v>
      </c>
      <c r="O29" s="40">
        <f t="shared" si="3"/>
        <v>18.894384375000001</v>
      </c>
      <c r="P29" s="30">
        <v>74.739999999999995</v>
      </c>
      <c r="Q29" s="49">
        <v>0.95</v>
      </c>
      <c r="R29" s="43">
        <f t="shared" si="4"/>
        <v>17949.665156249997</v>
      </c>
      <c r="S29" s="49">
        <v>0.85</v>
      </c>
      <c r="T29" s="43">
        <f t="shared" si="5"/>
        <v>16060.226718750002</v>
      </c>
      <c r="U29" s="49">
        <v>40</v>
      </c>
      <c r="V29" s="49">
        <v>68</v>
      </c>
      <c r="W29" s="30">
        <v>40.630000000000003</v>
      </c>
      <c r="X29" s="30">
        <v>35.71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H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137</v>
      </c>
      <c r="E3" s="11" t="s">
        <v>7</v>
      </c>
      <c r="F3" t="s">
        <v>117</v>
      </c>
      <c r="G3" s="7"/>
      <c r="L3" s="1"/>
      <c r="M3" s="11" t="s">
        <v>5</v>
      </c>
      <c r="N3" t="str">
        <f>C3</f>
        <v>Kapica Marianna</v>
      </c>
      <c r="P3" s="11" t="s">
        <v>7</v>
      </c>
      <c r="Q3" s="12" t="str">
        <f>F3</f>
        <v>26.09.11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112</v>
      </c>
      <c r="L4" s="1"/>
      <c r="M4" s="11" t="s">
        <v>9</v>
      </c>
      <c r="P4" s="11" t="s">
        <v>10</v>
      </c>
      <c r="Q4" s="12" t="str">
        <f>F4</f>
        <v>28.04.11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77300</v>
      </c>
      <c r="D11" s="45">
        <v>245</v>
      </c>
      <c r="E11" s="45">
        <v>4.5</v>
      </c>
      <c r="F11" s="36">
        <f t="shared" ref="F11:F29" si="0">D11*E11</f>
        <v>1102.5</v>
      </c>
      <c r="G11" s="37">
        <v>3978</v>
      </c>
      <c r="H11" s="38">
        <f t="shared" ref="H11:H29" si="1">G11*10/F11</f>
        <v>36.081632653061227</v>
      </c>
      <c r="I11" s="39">
        <v>45.33</v>
      </c>
      <c r="J11" s="38">
        <f t="shared" ref="J11:J29" si="2">H11*I11/100</f>
        <v>16.355804081632655</v>
      </c>
      <c r="K11"/>
      <c r="L11" s="46">
        <v>5</v>
      </c>
      <c r="M11" s="47" t="s">
        <v>52</v>
      </c>
      <c r="N11" s="40">
        <f t="shared" ref="N11:O29" si="3">I11</f>
        <v>45.33</v>
      </c>
      <c r="O11" s="40">
        <f t="shared" si="3"/>
        <v>16.355804081632655</v>
      </c>
      <c r="P11" s="30">
        <v>74.400000000000006</v>
      </c>
      <c r="Q11" s="49">
        <v>0.94</v>
      </c>
      <c r="R11" s="43">
        <f t="shared" ref="R11:R29" si="4">O11*Q11*1000</f>
        <v>15374.455836734694</v>
      </c>
      <c r="S11" s="49">
        <v>0.85</v>
      </c>
      <c r="T11" s="43">
        <f t="shared" ref="T11:T29" si="5">O11*S11*1000</f>
        <v>13902.433469387757</v>
      </c>
      <c r="U11" s="49">
        <v>35</v>
      </c>
      <c r="V11" s="49">
        <v>66</v>
      </c>
      <c r="W11" s="30">
        <v>39.229999999999997</v>
      </c>
      <c r="X11" s="30">
        <v>36.92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77300</v>
      </c>
      <c r="D15" s="45">
        <v>245</v>
      </c>
      <c r="E15" s="45">
        <v>4.5</v>
      </c>
      <c r="F15" s="36">
        <f t="shared" si="0"/>
        <v>1102.5</v>
      </c>
      <c r="G15" s="37">
        <v>3675</v>
      </c>
      <c r="H15" s="38">
        <f t="shared" si="1"/>
        <v>33.333333333333336</v>
      </c>
      <c r="I15" s="39">
        <v>43.1</v>
      </c>
      <c r="J15" s="38">
        <f t="shared" si="2"/>
        <v>14.366666666666667</v>
      </c>
      <c r="K15"/>
      <c r="L15" s="46">
        <v>9</v>
      </c>
      <c r="M15" s="34" t="s">
        <v>56</v>
      </c>
      <c r="N15" s="40">
        <f t="shared" si="3"/>
        <v>43.1</v>
      </c>
      <c r="O15" s="40">
        <f t="shared" si="3"/>
        <v>14.366666666666667</v>
      </c>
      <c r="P15" s="30">
        <v>72.33</v>
      </c>
      <c r="Q15" s="49">
        <v>0.94</v>
      </c>
      <c r="R15" s="43">
        <f t="shared" si="4"/>
        <v>13504.666666666668</v>
      </c>
      <c r="S15" s="49">
        <v>0.84</v>
      </c>
      <c r="T15" s="43">
        <f t="shared" si="5"/>
        <v>12068</v>
      </c>
      <c r="U15" s="49">
        <v>38</v>
      </c>
      <c r="V15" s="49">
        <v>67</v>
      </c>
      <c r="W15" s="30">
        <v>38.61</v>
      </c>
      <c r="X15" s="30">
        <v>38.28</v>
      </c>
    </row>
    <row r="16" spans="1:24" s="6" customFormat="1" ht="15.95" customHeight="1">
      <c r="A16" s="46">
        <v>10</v>
      </c>
      <c r="B16" s="34" t="s">
        <v>57</v>
      </c>
      <c r="C16" s="48">
        <v>80000</v>
      </c>
      <c r="D16" s="45">
        <v>245</v>
      </c>
      <c r="E16" s="45">
        <v>4.5</v>
      </c>
      <c r="F16" s="36">
        <f t="shared" si="0"/>
        <v>1102.5</v>
      </c>
      <c r="G16" s="37">
        <v>3982</v>
      </c>
      <c r="H16" s="38">
        <f t="shared" si="1"/>
        <v>36.117913832199548</v>
      </c>
      <c r="I16" s="39">
        <v>46.43</v>
      </c>
      <c r="J16" s="38">
        <f t="shared" si="2"/>
        <v>16.769547392290249</v>
      </c>
      <c r="K16"/>
      <c r="L16" s="46">
        <v>10</v>
      </c>
      <c r="M16" s="34" t="s">
        <v>57</v>
      </c>
      <c r="N16" s="40">
        <f t="shared" si="3"/>
        <v>46.43</v>
      </c>
      <c r="O16" s="40">
        <f t="shared" si="3"/>
        <v>16.769547392290249</v>
      </c>
      <c r="P16" s="30">
        <v>72.989999999999995</v>
      </c>
      <c r="Q16" s="49">
        <v>0.92</v>
      </c>
      <c r="R16" s="43">
        <f t="shared" si="4"/>
        <v>15427.98360090703</v>
      </c>
      <c r="S16" s="49">
        <v>0.83</v>
      </c>
      <c r="T16" s="43">
        <f t="shared" si="5"/>
        <v>13918.724335600906</v>
      </c>
      <c r="U16" s="49">
        <v>41</v>
      </c>
      <c r="V16" s="49">
        <v>68</v>
      </c>
      <c r="W16" s="30">
        <v>37.76</v>
      </c>
      <c r="X16" s="30">
        <v>37.700000000000003</v>
      </c>
    </row>
    <row r="17" spans="1:24" s="6" customFormat="1" ht="15.95" customHeight="1">
      <c r="A17" s="46">
        <v>11</v>
      </c>
      <c r="B17" s="34" t="s">
        <v>58</v>
      </c>
      <c r="C17" s="48">
        <v>80000</v>
      </c>
      <c r="D17" s="45">
        <v>201</v>
      </c>
      <c r="E17" s="45">
        <v>4.5</v>
      </c>
      <c r="F17" s="36">
        <f t="shared" si="0"/>
        <v>904.5</v>
      </c>
      <c r="G17" s="37">
        <v>2940</v>
      </c>
      <c r="H17" s="38">
        <f t="shared" si="1"/>
        <v>32.504145936981757</v>
      </c>
      <c r="I17" s="39">
        <v>48.46</v>
      </c>
      <c r="J17" s="38">
        <f t="shared" si="2"/>
        <v>15.75150912106136</v>
      </c>
      <c r="K17"/>
      <c r="L17" s="46">
        <v>11</v>
      </c>
      <c r="M17" s="34" t="s">
        <v>58</v>
      </c>
      <c r="N17" s="40">
        <f t="shared" si="3"/>
        <v>48.46</v>
      </c>
      <c r="O17" s="40">
        <f t="shared" si="3"/>
        <v>15.75150912106136</v>
      </c>
      <c r="P17" s="30">
        <v>74.459999999999994</v>
      </c>
      <c r="Q17" s="49">
        <v>0.96</v>
      </c>
      <c r="R17" s="43">
        <f t="shared" si="4"/>
        <v>15121.448756218906</v>
      </c>
      <c r="S17" s="49">
        <v>0.86</v>
      </c>
      <c r="T17" s="43">
        <f t="shared" si="5"/>
        <v>13546.297844112771</v>
      </c>
      <c r="U17" s="49">
        <v>42</v>
      </c>
      <c r="V17" s="49">
        <v>69</v>
      </c>
      <c r="W17" s="30">
        <v>41.28</v>
      </c>
      <c r="X17" s="30">
        <v>35.479999999999997</v>
      </c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80000</v>
      </c>
      <c r="D19" s="45">
        <v>201</v>
      </c>
      <c r="E19" s="45">
        <v>4.5</v>
      </c>
      <c r="F19" s="36">
        <f t="shared" si="0"/>
        <v>904.5</v>
      </c>
      <c r="G19" s="37">
        <v>3005</v>
      </c>
      <c r="H19" s="38">
        <f t="shared" si="1"/>
        <v>33.222775013819792</v>
      </c>
      <c r="I19" s="39">
        <v>43.13</v>
      </c>
      <c r="J19" s="38">
        <f t="shared" si="2"/>
        <v>14.328982863460476</v>
      </c>
      <c r="K19"/>
      <c r="L19" s="46">
        <v>13</v>
      </c>
      <c r="M19" s="34" t="s">
        <v>60</v>
      </c>
      <c r="N19" s="40">
        <f t="shared" si="3"/>
        <v>43.13</v>
      </c>
      <c r="O19" s="40">
        <f t="shared" si="3"/>
        <v>14.328982863460476</v>
      </c>
      <c r="P19" s="30">
        <v>76.31</v>
      </c>
      <c r="Q19" s="49">
        <v>0.96</v>
      </c>
      <c r="R19" s="43">
        <f t="shared" si="4"/>
        <v>13755.823548922057</v>
      </c>
      <c r="S19" s="49">
        <v>0.86</v>
      </c>
      <c r="T19" s="43">
        <f t="shared" si="5"/>
        <v>12322.925262576009</v>
      </c>
      <c r="U19" s="49">
        <v>36</v>
      </c>
      <c r="V19" s="49">
        <v>67</v>
      </c>
      <c r="W19" s="30">
        <v>41.71</v>
      </c>
      <c r="X19" s="30">
        <v>34.69</v>
      </c>
    </row>
    <row r="20" spans="1:24" s="6" customFormat="1" ht="15.95" customHeight="1">
      <c r="A20" s="46">
        <v>14</v>
      </c>
      <c r="B20" s="34" t="s">
        <v>61</v>
      </c>
      <c r="C20" s="48">
        <v>77300</v>
      </c>
      <c r="D20" s="45">
        <v>201</v>
      </c>
      <c r="E20" s="45">
        <v>4.5</v>
      </c>
      <c r="F20" s="36">
        <f t="shared" si="0"/>
        <v>904.5</v>
      </c>
      <c r="G20" s="37">
        <v>2506</v>
      </c>
      <c r="H20" s="38">
        <f t="shared" si="1"/>
        <v>27.705914870093974</v>
      </c>
      <c r="I20" s="39">
        <v>49.96</v>
      </c>
      <c r="J20" s="38">
        <f t="shared" si="2"/>
        <v>13.841875069098949</v>
      </c>
      <c r="K20"/>
      <c r="L20" s="46">
        <v>14</v>
      </c>
      <c r="M20" s="34" t="s">
        <v>61</v>
      </c>
      <c r="N20" s="40">
        <f t="shared" si="3"/>
        <v>49.96</v>
      </c>
      <c r="O20" s="40">
        <f t="shared" si="3"/>
        <v>13.841875069098949</v>
      </c>
      <c r="P20" s="30">
        <v>72.569999999999993</v>
      </c>
      <c r="Q20" s="49">
        <v>0.92</v>
      </c>
      <c r="R20" s="43">
        <f t="shared" si="4"/>
        <v>12734.525063571033</v>
      </c>
      <c r="S20" s="49">
        <v>0.81</v>
      </c>
      <c r="T20" s="43">
        <f t="shared" si="5"/>
        <v>11211.91880597015</v>
      </c>
      <c r="U20" s="49">
        <v>31</v>
      </c>
      <c r="V20" s="49">
        <v>64</v>
      </c>
      <c r="W20" s="30">
        <v>35.32</v>
      </c>
      <c r="X20" s="30">
        <v>40.76</v>
      </c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84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77300</v>
      </c>
      <c r="D23" s="45">
        <v>201</v>
      </c>
      <c r="E23" s="45">
        <v>4.5</v>
      </c>
      <c r="F23" s="36">
        <f t="shared" si="0"/>
        <v>904.5</v>
      </c>
      <c r="G23" s="37">
        <v>3120</v>
      </c>
      <c r="H23" s="38">
        <f t="shared" si="1"/>
        <v>34.494195688225538</v>
      </c>
      <c r="I23" s="39">
        <v>46.6</v>
      </c>
      <c r="J23" s="38">
        <f t="shared" si="2"/>
        <v>16.074295190713102</v>
      </c>
      <c r="K23"/>
      <c r="L23" s="46">
        <v>17</v>
      </c>
      <c r="M23" s="34" t="s">
        <v>64</v>
      </c>
      <c r="N23" s="40">
        <f t="shared" si="3"/>
        <v>46.6</v>
      </c>
      <c r="O23" s="40">
        <f t="shared" si="3"/>
        <v>16.074295190713102</v>
      </c>
      <c r="P23" s="30">
        <v>72.05</v>
      </c>
      <c r="Q23" s="49">
        <v>0.92</v>
      </c>
      <c r="R23" s="43">
        <f t="shared" si="4"/>
        <v>14788.351575456054</v>
      </c>
      <c r="S23" s="49">
        <v>0.81</v>
      </c>
      <c r="T23" s="43">
        <f t="shared" si="5"/>
        <v>13020.179104477613</v>
      </c>
      <c r="U23" s="49">
        <v>35</v>
      </c>
      <c r="V23" s="49">
        <v>65</v>
      </c>
      <c r="W23" s="30">
        <v>34.270000000000003</v>
      </c>
      <c r="X23" s="30">
        <v>40.67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80000</v>
      </c>
      <c r="D25" s="45">
        <v>201</v>
      </c>
      <c r="E25" s="45">
        <v>4.5</v>
      </c>
      <c r="F25" s="36">
        <f t="shared" si="0"/>
        <v>904.5</v>
      </c>
      <c r="G25" s="37">
        <v>2907</v>
      </c>
      <c r="H25" s="38">
        <f t="shared" si="1"/>
        <v>32.139303482587067</v>
      </c>
      <c r="I25" s="39">
        <v>41.26</v>
      </c>
      <c r="J25" s="38">
        <f t="shared" si="2"/>
        <v>13.260676616915424</v>
      </c>
      <c r="L25" s="52">
        <v>19</v>
      </c>
      <c r="M25" s="34" t="s">
        <v>66</v>
      </c>
      <c r="N25" s="40">
        <f t="shared" si="3"/>
        <v>41.26</v>
      </c>
      <c r="O25" s="40">
        <f t="shared" si="3"/>
        <v>13.260676616915424</v>
      </c>
      <c r="P25" s="30">
        <v>72.290000000000006</v>
      </c>
      <c r="Q25" s="49">
        <v>0.95</v>
      </c>
      <c r="R25" s="43">
        <f t="shared" ref="R25" si="6">O25*Q25*1000</f>
        <v>12597.642786069653</v>
      </c>
      <c r="S25" s="49">
        <v>0.85</v>
      </c>
      <c r="T25" s="43">
        <f t="shared" ref="T25" si="7">O25*S25*1000</f>
        <v>11271.575124378111</v>
      </c>
      <c r="U25" s="49">
        <v>41</v>
      </c>
      <c r="V25" s="49">
        <v>69</v>
      </c>
      <c r="W25" s="30">
        <v>39.56</v>
      </c>
      <c r="X25" s="30">
        <v>36.46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80000</v>
      </c>
      <c r="D27" s="45">
        <v>201</v>
      </c>
      <c r="E27" s="45">
        <v>4.5</v>
      </c>
      <c r="F27" s="36">
        <f t="shared" si="0"/>
        <v>904.5</v>
      </c>
      <c r="G27" s="37">
        <v>3028</v>
      </c>
      <c r="H27" s="38">
        <f t="shared" si="1"/>
        <v>33.477059148700938</v>
      </c>
      <c r="I27" s="39">
        <v>42.7</v>
      </c>
      <c r="J27" s="38">
        <f t="shared" si="2"/>
        <v>14.294704256495301</v>
      </c>
      <c r="L27" s="52">
        <v>21</v>
      </c>
      <c r="M27" s="34" t="s">
        <v>68</v>
      </c>
      <c r="N27" s="40">
        <f t="shared" si="3"/>
        <v>42.7</v>
      </c>
      <c r="O27" s="40">
        <f t="shared" si="3"/>
        <v>14.294704256495301</v>
      </c>
      <c r="P27" s="30">
        <v>73.010000000000005</v>
      </c>
      <c r="Q27" s="49">
        <v>0.93</v>
      </c>
      <c r="R27" s="43">
        <f t="shared" si="4"/>
        <v>13294.07495854063</v>
      </c>
      <c r="S27" s="49">
        <v>0.82</v>
      </c>
      <c r="T27" s="43">
        <f t="shared" si="5"/>
        <v>11721.657490326146</v>
      </c>
      <c r="U27" s="49">
        <v>31</v>
      </c>
      <c r="V27" s="49">
        <v>64</v>
      </c>
      <c r="W27" s="30">
        <v>34.93</v>
      </c>
      <c r="X27" s="30">
        <v>38.950000000000003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>
        <v>80000</v>
      </c>
      <c r="D29" s="45">
        <v>201</v>
      </c>
      <c r="E29" s="45">
        <v>4.5</v>
      </c>
      <c r="F29" s="36">
        <f t="shared" si="0"/>
        <v>904.5</v>
      </c>
      <c r="G29" s="37">
        <v>2972</v>
      </c>
      <c r="H29" s="38">
        <f t="shared" si="1"/>
        <v>32.857932559425095</v>
      </c>
      <c r="I29" s="39">
        <v>48.26</v>
      </c>
      <c r="J29" s="38">
        <f t="shared" si="2"/>
        <v>15.857238253178551</v>
      </c>
      <c r="L29" s="52">
        <v>23</v>
      </c>
      <c r="M29" s="34" t="s">
        <v>70</v>
      </c>
      <c r="N29" s="40">
        <f t="shared" si="3"/>
        <v>48.26</v>
      </c>
      <c r="O29" s="40">
        <f t="shared" si="3"/>
        <v>15.857238253178551</v>
      </c>
      <c r="P29" s="30">
        <v>72.73</v>
      </c>
      <c r="Q29" s="49">
        <v>0.92</v>
      </c>
      <c r="R29" s="43">
        <f t="shared" si="4"/>
        <v>14588.659192924266</v>
      </c>
      <c r="S29" s="49">
        <v>0.82</v>
      </c>
      <c r="T29" s="43">
        <f t="shared" si="5"/>
        <v>13002.935367606409</v>
      </c>
      <c r="U29" s="49">
        <v>33</v>
      </c>
      <c r="V29" s="49">
        <v>65</v>
      </c>
      <c r="W29" s="30">
        <v>35.909999999999997</v>
      </c>
      <c r="X29" s="30">
        <v>38.96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G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138</v>
      </c>
      <c r="E3" s="11" t="s">
        <v>7</v>
      </c>
      <c r="F3" t="s">
        <v>139</v>
      </c>
      <c r="G3" s="7"/>
      <c r="L3" s="1"/>
      <c r="M3" s="11" t="s">
        <v>5</v>
      </c>
      <c r="N3" t="str">
        <f>C3</f>
        <v>Kubiak Jan</v>
      </c>
      <c r="P3" s="11" t="s">
        <v>7</v>
      </c>
      <c r="Q3" s="12" t="str">
        <f>F3</f>
        <v>13.09.11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90</v>
      </c>
      <c r="L4" s="1"/>
      <c r="M4" s="11" t="s">
        <v>9</v>
      </c>
      <c r="P4" s="11" t="s">
        <v>10</v>
      </c>
      <c r="Q4" s="12" t="str">
        <f>F4</f>
        <v>20.04.11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88000</v>
      </c>
      <c r="D11" s="45">
        <v>440</v>
      </c>
      <c r="E11" s="45">
        <v>3</v>
      </c>
      <c r="F11" s="36">
        <f t="shared" ref="F11:F29" si="0">D11*E11</f>
        <v>1320</v>
      </c>
      <c r="G11" s="37">
        <v>3820</v>
      </c>
      <c r="H11" s="38">
        <f t="shared" ref="H11:H29" si="1">G11*10/F11</f>
        <v>28.939393939393938</v>
      </c>
      <c r="I11" s="39">
        <v>60.43</v>
      </c>
      <c r="J11" s="38">
        <f t="shared" ref="J11:J29" si="2">H11*I11/100</f>
        <v>17.488075757575757</v>
      </c>
      <c r="K11"/>
      <c r="L11" s="46">
        <v>5</v>
      </c>
      <c r="M11" s="47" t="s">
        <v>52</v>
      </c>
      <c r="N11" s="40">
        <f t="shared" ref="N11:O29" si="3">I11</f>
        <v>60.43</v>
      </c>
      <c r="O11" s="40">
        <f t="shared" si="3"/>
        <v>17.488075757575757</v>
      </c>
      <c r="P11" s="30">
        <v>73.12</v>
      </c>
      <c r="Q11" s="49">
        <v>0.93</v>
      </c>
      <c r="R11" s="43">
        <f t="shared" ref="R11:R29" si="4">O11*Q11*1000</f>
        <v>16263.910454545456</v>
      </c>
      <c r="S11" s="49">
        <v>0.83</v>
      </c>
      <c r="T11" s="43">
        <f t="shared" ref="T11:T29" si="5">O11*S11*1000</f>
        <v>14515.102878787877</v>
      </c>
      <c r="U11" s="49">
        <v>47</v>
      </c>
      <c r="V11" s="49">
        <v>70</v>
      </c>
      <c r="W11" s="30">
        <v>38.25</v>
      </c>
      <c r="X11" s="30">
        <v>40.39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90600</v>
      </c>
      <c r="D15" s="45">
        <v>440</v>
      </c>
      <c r="E15" s="45">
        <v>3</v>
      </c>
      <c r="F15" s="36">
        <f t="shared" si="0"/>
        <v>1320</v>
      </c>
      <c r="G15" s="37">
        <v>4570</v>
      </c>
      <c r="H15" s="38">
        <f t="shared" si="1"/>
        <v>34.621212121212125</v>
      </c>
      <c r="I15" s="39">
        <v>53.16</v>
      </c>
      <c r="J15" s="38">
        <f t="shared" si="2"/>
        <v>18.404636363636364</v>
      </c>
      <c r="K15"/>
      <c r="L15" s="46">
        <v>9</v>
      </c>
      <c r="M15" s="34" t="s">
        <v>56</v>
      </c>
      <c r="N15" s="40">
        <f t="shared" si="3"/>
        <v>53.16</v>
      </c>
      <c r="O15" s="40">
        <f t="shared" si="3"/>
        <v>18.404636363636364</v>
      </c>
      <c r="P15" s="30">
        <v>73.489999999999995</v>
      </c>
      <c r="Q15" s="49">
        <v>0.93</v>
      </c>
      <c r="R15" s="43">
        <f t="shared" si="4"/>
        <v>17116.311818181821</v>
      </c>
      <c r="S15" s="49">
        <v>0.82</v>
      </c>
      <c r="T15" s="43">
        <f t="shared" si="5"/>
        <v>15091.801818181817</v>
      </c>
      <c r="U15" s="49">
        <v>47</v>
      </c>
      <c r="V15" s="49">
        <v>69</v>
      </c>
      <c r="W15" s="30">
        <v>38.32</v>
      </c>
      <c r="X15" s="30">
        <v>39.090000000000003</v>
      </c>
    </row>
    <row r="16" spans="1:24" s="6" customFormat="1" ht="15.95" customHeight="1">
      <c r="A16" s="46">
        <v>10</v>
      </c>
      <c r="B16" s="34" t="s">
        <v>57</v>
      </c>
      <c r="C16" s="48">
        <v>88000</v>
      </c>
      <c r="D16" s="45">
        <v>440</v>
      </c>
      <c r="E16" s="45">
        <v>3</v>
      </c>
      <c r="F16" s="36">
        <f t="shared" si="0"/>
        <v>1320</v>
      </c>
      <c r="G16" s="37">
        <v>4710</v>
      </c>
      <c r="H16" s="38">
        <f t="shared" si="1"/>
        <v>35.68181818181818</v>
      </c>
      <c r="I16" s="39">
        <v>56.13</v>
      </c>
      <c r="J16" s="38">
        <f t="shared" si="2"/>
        <v>20.028204545454546</v>
      </c>
      <c r="K16"/>
      <c r="L16" s="46">
        <v>10</v>
      </c>
      <c r="M16" s="34" t="s">
        <v>57</v>
      </c>
      <c r="N16" s="40">
        <f t="shared" si="3"/>
        <v>56.13</v>
      </c>
      <c r="O16" s="40">
        <f t="shared" si="3"/>
        <v>20.028204545454546</v>
      </c>
      <c r="P16" s="30">
        <v>74.709999999999994</v>
      </c>
      <c r="Q16" s="49">
        <v>0.93</v>
      </c>
      <c r="R16" s="43">
        <f t="shared" si="4"/>
        <v>18626.230227272728</v>
      </c>
      <c r="S16" s="49">
        <v>0.83</v>
      </c>
      <c r="T16" s="43">
        <f t="shared" si="5"/>
        <v>16623.409772727271</v>
      </c>
      <c r="U16" s="49">
        <v>48</v>
      </c>
      <c r="V16" s="49">
        <v>70</v>
      </c>
      <c r="W16" s="30">
        <v>39.56</v>
      </c>
      <c r="X16" s="30">
        <v>38.6</v>
      </c>
    </row>
    <row r="17" spans="1:24" s="6" customFormat="1" ht="15.95" customHeight="1">
      <c r="A17" s="46">
        <v>11</v>
      </c>
      <c r="B17" s="34" t="s">
        <v>58</v>
      </c>
      <c r="C17" s="48">
        <v>90600</v>
      </c>
      <c r="D17" s="45">
        <v>440</v>
      </c>
      <c r="E17" s="45">
        <v>3</v>
      </c>
      <c r="F17" s="36">
        <f t="shared" si="0"/>
        <v>1320</v>
      </c>
      <c r="G17" s="37">
        <v>4050</v>
      </c>
      <c r="H17" s="38">
        <f t="shared" si="1"/>
        <v>30.681818181818183</v>
      </c>
      <c r="I17" s="39">
        <v>60.06</v>
      </c>
      <c r="J17" s="38">
        <f t="shared" si="2"/>
        <v>18.427500000000002</v>
      </c>
      <c r="K17"/>
      <c r="L17" s="46">
        <v>11</v>
      </c>
      <c r="M17" s="34" t="s">
        <v>58</v>
      </c>
      <c r="N17" s="40">
        <f t="shared" si="3"/>
        <v>60.06</v>
      </c>
      <c r="O17" s="40">
        <f t="shared" si="3"/>
        <v>18.427500000000002</v>
      </c>
      <c r="P17" s="30">
        <v>70.41</v>
      </c>
      <c r="Q17" s="49">
        <v>0.9</v>
      </c>
      <c r="R17" s="43">
        <f t="shared" si="4"/>
        <v>16584.750000000004</v>
      </c>
      <c r="S17" s="49">
        <v>0.8</v>
      </c>
      <c r="T17" s="43">
        <f t="shared" si="5"/>
        <v>14742.000000000002</v>
      </c>
      <c r="U17" s="49">
        <v>42</v>
      </c>
      <c r="V17" s="49">
        <v>66</v>
      </c>
      <c r="W17" s="30">
        <v>37.159999999999997</v>
      </c>
      <c r="X17" s="30">
        <v>43.09</v>
      </c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90600</v>
      </c>
      <c r="D19" s="45">
        <v>440</v>
      </c>
      <c r="E19" s="45">
        <v>3</v>
      </c>
      <c r="F19" s="36">
        <f t="shared" si="0"/>
        <v>1320</v>
      </c>
      <c r="G19" s="37">
        <v>4818</v>
      </c>
      <c r="H19" s="38">
        <f t="shared" si="1"/>
        <v>36.5</v>
      </c>
      <c r="I19" s="39">
        <v>44.16</v>
      </c>
      <c r="J19" s="38">
        <f t="shared" si="2"/>
        <v>16.118399999999998</v>
      </c>
      <c r="K19"/>
      <c r="L19" s="46">
        <v>13</v>
      </c>
      <c r="M19" s="34" t="s">
        <v>60</v>
      </c>
      <c r="N19" s="40">
        <f t="shared" si="3"/>
        <v>44.16</v>
      </c>
      <c r="O19" s="40">
        <f t="shared" si="3"/>
        <v>16.118399999999998</v>
      </c>
      <c r="P19" s="30">
        <v>73.819999999999993</v>
      </c>
      <c r="Q19" s="49">
        <v>0.93</v>
      </c>
      <c r="R19" s="43">
        <f t="shared" si="4"/>
        <v>14990.111999999997</v>
      </c>
      <c r="S19" s="49">
        <v>0.82</v>
      </c>
      <c r="T19" s="43">
        <f t="shared" si="5"/>
        <v>13217.087999999996</v>
      </c>
      <c r="U19" s="49">
        <v>45</v>
      </c>
      <c r="V19" s="49">
        <v>69</v>
      </c>
      <c r="W19" s="30">
        <v>35.65</v>
      </c>
      <c r="X19" s="30">
        <v>39.42</v>
      </c>
    </row>
    <row r="20" spans="1:24" s="6" customFormat="1" ht="15.95" customHeight="1">
      <c r="A20" s="46">
        <v>14</v>
      </c>
      <c r="B20" s="34" t="s">
        <v>61</v>
      </c>
      <c r="C20" s="48">
        <v>93300</v>
      </c>
      <c r="D20" s="45">
        <v>440</v>
      </c>
      <c r="E20" s="45">
        <v>3</v>
      </c>
      <c r="F20" s="36">
        <f t="shared" si="0"/>
        <v>1320</v>
      </c>
      <c r="G20" s="37">
        <v>4065</v>
      </c>
      <c r="H20" s="38">
        <f t="shared" si="1"/>
        <v>30.795454545454547</v>
      </c>
      <c r="I20" s="39">
        <v>57.23</v>
      </c>
      <c r="J20" s="38">
        <f t="shared" si="2"/>
        <v>17.624238636363636</v>
      </c>
      <c r="K20"/>
      <c r="L20" s="46">
        <v>14</v>
      </c>
      <c r="M20" s="34" t="s">
        <v>61</v>
      </c>
      <c r="N20" s="40">
        <f t="shared" si="3"/>
        <v>57.23</v>
      </c>
      <c r="O20" s="40">
        <f t="shared" si="3"/>
        <v>17.624238636363636</v>
      </c>
      <c r="P20" s="30">
        <v>73.92</v>
      </c>
      <c r="Q20" s="49">
        <v>0.93</v>
      </c>
      <c r="R20" s="43">
        <f t="shared" si="4"/>
        <v>16390.541931818181</v>
      </c>
      <c r="S20" s="49">
        <v>0.83</v>
      </c>
      <c r="T20" s="43">
        <f t="shared" si="5"/>
        <v>14628.118068181817</v>
      </c>
      <c r="U20" s="49">
        <v>47</v>
      </c>
      <c r="V20" s="49">
        <v>70</v>
      </c>
      <c r="W20" s="30">
        <v>38.64</v>
      </c>
      <c r="X20" s="30">
        <v>38.869999999999997</v>
      </c>
    </row>
    <row r="21" spans="1:24" s="6" customFormat="1" ht="15.95" customHeight="1">
      <c r="A21" s="46">
        <v>15</v>
      </c>
      <c r="B21" s="34" t="s">
        <v>62</v>
      </c>
      <c r="C21" s="48">
        <v>93300</v>
      </c>
      <c r="D21" s="45">
        <v>440</v>
      </c>
      <c r="E21" s="45">
        <v>3</v>
      </c>
      <c r="F21" s="36">
        <f t="shared" si="0"/>
        <v>1320</v>
      </c>
      <c r="G21" s="37">
        <v>5092</v>
      </c>
      <c r="H21" s="38">
        <f t="shared" si="1"/>
        <v>38.575757575757578</v>
      </c>
      <c r="I21" s="39">
        <v>50.5</v>
      </c>
      <c r="J21" s="38">
        <f t="shared" si="2"/>
        <v>19.480757575757579</v>
      </c>
      <c r="K21"/>
      <c r="L21" s="46">
        <v>15</v>
      </c>
      <c r="M21" s="34" t="s">
        <v>62</v>
      </c>
      <c r="N21" s="40">
        <f t="shared" si="3"/>
        <v>50.5</v>
      </c>
      <c r="O21" s="40">
        <f t="shared" si="3"/>
        <v>19.480757575757579</v>
      </c>
      <c r="P21" s="30">
        <v>74.78</v>
      </c>
      <c r="Q21" s="49">
        <v>0.95</v>
      </c>
      <c r="R21" s="43">
        <f t="shared" si="4"/>
        <v>18506.7196969697</v>
      </c>
      <c r="S21" s="49">
        <v>0.85</v>
      </c>
      <c r="T21" s="43">
        <f t="shared" si="5"/>
        <v>16558.643939393944</v>
      </c>
      <c r="U21" s="49">
        <v>45</v>
      </c>
      <c r="V21" s="49">
        <v>70</v>
      </c>
      <c r="W21" s="30">
        <v>41.95</v>
      </c>
      <c r="X21" s="30">
        <v>36.229999999999997</v>
      </c>
    </row>
    <row r="22" spans="1:24" s="51" customFormat="1" ht="15.95" customHeight="1">
      <c r="A22" s="46">
        <v>16</v>
      </c>
      <c r="B22" s="34" t="s">
        <v>63</v>
      </c>
      <c r="C22" s="84">
        <v>93300</v>
      </c>
      <c r="D22" s="45">
        <v>440</v>
      </c>
      <c r="E22" s="45">
        <v>3</v>
      </c>
      <c r="F22" s="36">
        <f t="shared" si="0"/>
        <v>1320</v>
      </c>
      <c r="G22" s="37">
        <v>5230</v>
      </c>
      <c r="H22" s="38">
        <f t="shared" si="1"/>
        <v>39.621212121212125</v>
      </c>
      <c r="I22" s="39">
        <v>46.5</v>
      </c>
      <c r="J22" s="38">
        <f t="shared" si="2"/>
        <v>18.423863636363638</v>
      </c>
      <c r="L22" s="46">
        <v>16</v>
      </c>
      <c r="M22" s="34" t="s">
        <v>63</v>
      </c>
      <c r="N22" s="40">
        <f t="shared" si="3"/>
        <v>46.5</v>
      </c>
      <c r="O22" s="40">
        <f t="shared" si="3"/>
        <v>18.423863636363638</v>
      </c>
      <c r="P22" s="30">
        <v>71.41</v>
      </c>
      <c r="Q22" s="49">
        <v>0.93</v>
      </c>
      <c r="R22" s="43">
        <f t="shared" si="4"/>
        <v>17134.193181818184</v>
      </c>
      <c r="S22" s="49">
        <v>0.83</v>
      </c>
      <c r="T22" s="43">
        <f t="shared" si="5"/>
        <v>15291.806818181818</v>
      </c>
      <c r="U22" s="49">
        <v>42</v>
      </c>
      <c r="V22" s="49">
        <v>68</v>
      </c>
      <c r="W22" s="30">
        <v>34.880000000000003</v>
      </c>
      <c r="X22" s="30">
        <v>41.15</v>
      </c>
    </row>
    <row r="23" spans="1:24" s="6" customFormat="1" ht="15.95" customHeight="1">
      <c r="A23" s="46">
        <v>17</v>
      </c>
      <c r="B23" s="34" t="s">
        <v>64</v>
      </c>
      <c r="C23" s="48">
        <v>90600</v>
      </c>
      <c r="D23" s="45">
        <v>440</v>
      </c>
      <c r="E23" s="45">
        <v>3</v>
      </c>
      <c r="F23" s="36">
        <f t="shared" si="0"/>
        <v>1320</v>
      </c>
      <c r="G23" s="37">
        <v>5365</v>
      </c>
      <c r="H23" s="38">
        <f t="shared" si="1"/>
        <v>40.643939393939391</v>
      </c>
      <c r="I23" s="39">
        <v>48.06</v>
      </c>
      <c r="J23" s="38">
        <f t="shared" si="2"/>
        <v>19.533477272727271</v>
      </c>
      <c r="K23"/>
      <c r="L23" s="46">
        <v>17</v>
      </c>
      <c r="M23" s="34" t="s">
        <v>64</v>
      </c>
      <c r="N23" s="40">
        <f t="shared" si="3"/>
        <v>48.06</v>
      </c>
      <c r="O23" s="40">
        <f t="shared" si="3"/>
        <v>19.533477272727271</v>
      </c>
      <c r="P23" s="50">
        <v>72.11</v>
      </c>
      <c r="Q23" s="49">
        <v>0.92</v>
      </c>
      <c r="R23" s="43">
        <f t="shared" si="4"/>
        <v>17970.799090909091</v>
      </c>
      <c r="S23" s="49">
        <v>0.82</v>
      </c>
      <c r="T23" s="43">
        <f t="shared" si="5"/>
        <v>16017.451363636361</v>
      </c>
      <c r="U23" s="49">
        <v>49</v>
      </c>
      <c r="V23" s="49">
        <v>70</v>
      </c>
      <c r="W23" s="50">
        <v>35.14</v>
      </c>
      <c r="X23" s="50">
        <v>42.09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93300</v>
      </c>
      <c r="D25" s="45">
        <v>440</v>
      </c>
      <c r="E25" s="45">
        <v>3</v>
      </c>
      <c r="F25" s="36">
        <f t="shared" si="0"/>
        <v>1320</v>
      </c>
      <c r="G25" s="37">
        <v>5920</v>
      </c>
      <c r="H25" s="38">
        <f t="shared" si="1"/>
        <v>44.848484848484851</v>
      </c>
      <c r="I25" s="39">
        <v>51.5</v>
      </c>
      <c r="J25" s="38">
        <f t="shared" si="2"/>
        <v>23.096969696969701</v>
      </c>
      <c r="L25" s="52">
        <v>19</v>
      </c>
      <c r="M25" s="34" t="s">
        <v>66</v>
      </c>
      <c r="N25" s="40">
        <f t="shared" si="3"/>
        <v>51.5</v>
      </c>
      <c r="O25" s="40">
        <f t="shared" si="3"/>
        <v>23.096969696969701</v>
      </c>
      <c r="P25" s="30">
        <v>75.16</v>
      </c>
      <c r="Q25" s="49">
        <v>0.96</v>
      </c>
      <c r="R25" s="43">
        <f t="shared" si="4"/>
        <v>22173.090909090912</v>
      </c>
      <c r="S25" s="49">
        <v>0.87</v>
      </c>
      <c r="T25" s="43">
        <f t="shared" si="5"/>
        <v>20094.36363636364</v>
      </c>
      <c r="U25" s="49">
        <v>48</v>
      </c>
      <c r="V25" s="49">
        <v>72</v>
      </c>
      <c r="W25" s="30">
        <v>41.37</v>
      </c>
      <c r="X25" s="30">
        <v>35.46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53">
        <v>93300</v>
      </c>
      <c r="D27" s="45">
        <v>440</v>
      </c>
      <c r="E27" s="45">
        <v>3</v>
      </c>
      <c r="F27" s="36">
        <f t="shared" si="0"/>
        <v>1320</v>
      </c>
      <c r="G27" s="37">
        <v>5490</v>
      </c>
      <c r="H27" s="38">
        <f t="shared" si="1"/>
        <v>41.590909090909093</v>
      </c>
      <c r="I27" s="39">
        <v>48.56</v>
      </c>
      <c r="J27" s="38">
        <f t="shared" si="2"/>
        <v>20.196545454545458</v>
      </c>
      <c r="L27" s="52">
        <v>21</v>
      </c>
      <c r="M27" s="34" t="s">
        <v>68</v>
      </c>
      <c r="N27" s="40">
        <f t="shared" si="3"/>
        <v>48.56</v>
      </c>
      <c r="O27" s="40">
        <f t="shared" si="3"/>
        <v>20.196545454545458</v>
      </c>
      <c r="P27" s="30">
        <v>74.8</v>
      </c>
      <c r="Q27" s="49">
        <v>0.95</v>
      </c>
      <c r="R27" s="43">
        <f t="shared" si="4"/>
        <v>19186.718181818182</v>
      </c>
      <c r="S27" s="49">
        <v>0.85</v>
      </c>
      <c r="T27" s="43">
        <f t="shared" si="5"/>
        <v>17167.06363636364</v>
      </c>
      <c r="U27" s="49">
        <v>43</v>
      </c>
      <c r="V27" s="49">
        <v>69</v>
      </c>
      <c r="W27" s="30">
        <v>40.049999999999997</v>
      </c>
      <c r="X27" s="30">
        <v>37.32</v>
      </c>
    </row>
    <row r="28" spans="1:24" ht="15.95" customHeight="1">
      <c r="A28" s="52">
        <v>22</v>
      </c>
      <c r="B28" s="47" t="s">
        <v>69</v>
      </c>
      <c r="C28" s="53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50"/>
      <c r="Q28" s="42"/>
      <c r="R28" s="43"/>
      <c r="S28" s="42"/>
      <c r="T28" s="43"/>
      <c r="U28" s="44"/>
      <c r="V28" s="44"/>
      <c r="W28" s="50"/>
      <c r="X28" s="50"/>
    </row>
    <row r="29" spans="1:24" ht="15.95" customHeight="1">
      <c r="A29" s="52">
        <v>23</v>
      </c>
      <c r="B29" s="34" t="s">
        <v>70</v>
      </c>
      <c r="C29" s="53">
        <v>93300</v>
      </c>
      <c r="D29" s="45">
        <v>440</v>
      </c>
      <c r="E29" s="45">
        <v>3</v>
      </c>
      <c r="F29" s="36">
        <f t="shared" si="0"/>
        <v>1320</v>
      </c>
      <c r="G29" s="37">
        <v>5105</v>
      </c>
      <c r="H29" s="38">
        <f t="shared" si="1"/>
        <v>38.674242424242422</v>
      </c>
      <c r="I29" s="39">
        <v>50.4</v>
      </c>
      <c r="J29" s="38">
        <f t="shared" si="2"/>
        <v>19.491818181818179</v>
      </c>
      <c r="L29" s="52">
        <v>23</v>
      </c>
      <c r="M29" s="34" t="s">
        <v>70</v>
      </c>
      <c r="N29" s="40">
        <f t="shared" si="3"/>
        <v>50.4</v>
      </c>
      <c r="O29" s="40">
        <f t="shared" si="3"/>
        <v>19.491818181818179</v>
      </c>
      <c r="P29" s="30">
        <v>70.209999999999994</v>
      </c>
      <c r="Q29" s="49">
        <v>0.92</v>
      </c>
      <c r="R29" s="43">
        <f t="shared" si="4"/>
        <v>17932.472727272725</v>
      </c>
      <c r="S29" s="49">
        <v>0.82</v>
      </c>
      <c r="T29" s="43">
        <f t="shared" si="5"/>
        <v>15983.290909090905</v>
      </c>
      <c r="U29" s="49">
        <v>40</v>
      </c>
      <c r="V29" s="49">
        <v>67</v>
      </c>
      <c r="W29" s="30">
        <v>36.53</v>
      </c>
      <c r="X29" s="30">
        <v>41.36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H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140</v>
      </c>
      <c r="E3" s="11" t="s">
        <v>7</v>
      </c>
      <c r="F3" t="s">
        <v>141</v>
      </c>
      <c r="G3" s="7"/>
      <c r="L3" s="1"/>
      <c r="M3" s="11" t="s">
        <v>5</v>
      </c>
      <c r="N3" t="str">
        <f>C3</f>
        <v>TODOROWSKI</v>
      </c>
      <c r="P3" s="11" t="s">
        <v>7</v>
      </c>
      <c r="Q3" s="12" t="str">
        <f>F3</f>
        <v>29.09.11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112</v>
      </c>
      <c r="L4" s="1"/>
      <c r="M4" s="11" t="s">
        <v>9</v>
      </c>
      <c r="P4" s="11" t="s">
        <v>10</v>
      </c>
      <c r="Q4" s="12" t="str">
        <f>F4</f>
        <v>28.04.11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52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41"/>
      <c r="Q13" s="42"/>
      <c r="R13" s="43"/>
      <c r="S13" s="42"/>
      <c r="T13" s="43"/>
      <c r="U13" s="44"/>
      <c r="V13" s="44"/>
      <c r="W13" s="41"/>
      <c r="X13" s="41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41"/>
      <c r="Q14" s="42"/>
      <c r="R14" s="43"/>
      <c r="S14" s="42"/>
      <c r="T14" s="43"/>
      <c r="U14" s="44"/>
      <c r="V14" s="44"/>
      <c r="W14" s="41"/>
      <c r="X14" s="41"/>
    </row>
    <row r="15" spans="1:24" s="6" customFormat="1" ht="15.95" customHeight="1">
      <c r="A15" s="46">
        <v>9</v>
      </c>
      <c r="B15" s="34" t="s">
        <v>56</v>
      </c>
      <c r="C15" s="71">
        <v>82667</v>
      </c>
      <c r="D15" s="72">
        <v>270</v>
      </c>
      <c r="E15" s="72">
        <v>3</v>
      </c>
      <c r="F15" s="36">
        <f t="shared" ref="F15:F29" si="0">D15*E15</f>
        <v>810</v>
      </c>
      <c r="G15" s="73">
        <v>3561</v>
      </c>
      <c r="H15" s="38">
        <f t="shared" ref="H15:H29" si="1">G15*10/F15</f>
        <v>43.962962962962962</v>
      </c>
      <c r="I15" s="91">
        <v>47</v>
      </c>
      <c r="J15" s="38">
        <f t="shared" ref="J15:J29" si="2">H15*I15/100</f>
        <v>20.662592592592592</v>
      </c>
      <c r="K15"/>
      <c r="L15" s="46">
        <v>9</v>
      </c>
      <c r="M15" s="34" t="s">
        <v>56</v>
      </c>
      <c r="N15" s="40">
        <f t="shared" ref="N15:O29" si="3">I15</f>
        <v>47</v>
      </c>
      <c r="O15" s="40">
        <f t="shared" si="3"/>
        <v>20.662592592592592</v>
      </c>
      <c r="P15" s="30">
        <v>74.89</v>
      </c>
      <c r="Q15" s="49">
        <v>0.97</v>
      </c>
      <c r="R15" s="43">
        <f t="shared" ref="R15:R29" si="4">O15*Q15*1000</f>
        <v>20042.714814814815</v>
      </c>
      <c r="S15" s="49">
        <v>0.88</v>
      </c>
      <c r="T15" s="43">
        <f t="shared" ref="T15:T29" si="5">O15*S15*1000</f>
        <v>18183.08148148148</v>
      </c>
      <c r="U15" s="49">
        <v>45</v>
      </c>
      <c r="V15" s="49">
        <v>71</v>
      </c>
      <c r="W15" s="30">
        <v>43.49</v>
      </c>
      <c r="X15" s="30">
        <v>32.06</v>
      </c>
    </row>
    <row r="16" spans="1:24" s="6" customFormat="1" ht="15.95" customHeight="1">
      <c r="A16" s="46">
        <v>10</v>
      </c>
      <c r="B16" s="34" t="s">
        <v>57</v>
      </c>
      <c r="C16" s="71">
        <v>80000</v>
      </c>
      <c r="D16" s="72">
        <v>270</v>
      </c>
      <c r="E16" s="72">
        <v>3</v>
      </c>
      <c r="F16" s="36">
        <f t="shared" si="0"/>
        <v>810</v>
      </c>
      <c r="G16" s="73">
        <v>3570</v>
      </c>
      <c r="H16" s="38">
        <f t="shared" si="1"/>
        <v>44.074074074074076</v>
      </c>
      <c r="I16" s="91">
        <v>41.5</v>
      </c>
      <c r="J16" s="38">
        <f t="shared" si="2"/>
        <v>18.290740740740741</v>
      </c>
      <c r="K16"/>
      <c r="L16" s="46">
        <v>10</v>
      </c>
      <c r="M16" s="34" t="s">
        <v>57</v>
      </c>
      <c r="N16" s="40">
        <f t="shared" si="3"/>
        <v>41.5</v>
      </c>
      <c r="O16" s="40">
        <f t="shared" si="3"/>
        <v>18.290740740740741</v>
      </c>
      <c r="P16" s="30">
        <v>72.41</v>
      </c>
      <c r="Q16" s="49">
        <v>0.93</v>
      </c>
      <c r="R16" s="43">
        <f t="shared" si="4"/>
        <v>17010.388888888891</v>
      </c>
      <c r="S16" s="49">
        <v>0.83</v>
      </c>
      <c r="T16" s="43">
        <f t="shared" si="5"/>
        <v>15181.314814814816</v>
      </c>
      <c r="U16" s="49">
        <v>45</v>
      </c>
      <c r="V16" s="49">
        <v>69</v>
      </c>
      <c r="W16" s="30">
        <v>33.75</v>
      </c>
      <c r="X16" s="30">
        <v>37.69</v>
      </c>
    </row>
    <row r="17" spans="1:24" s="6" customFormat="1" ht="15.95" customHeight="1">
      <c r="A17" s="46">
        <v>11</v>
      </c>
      <c r="B17" s="34" t="s">
        <v>58</v>
      </c>
      <c r="C17" s="71">
        <v>80000</v>
      </c>
      <c r="D17" s="72">
        <v>270</v>
      </c>
      <c r="E17" s="72">
        <v>3</v>
      </c>
      <c r="F17" s="36">
        <f t="shared" si="0"/>
        <v>810</v>
      </c>
      <c r="G17" s="73">
        <v>4080</v>
      </c>
      <c r="H17" s="38">
        <f t="shared" si="1"/>
        <v>50.370370370370374</v>
      </c>
      <c r="I17" s="91">
        <v>44</v>
      </c>
      <c r="J17" s="38">
        <f t="shared" si="2"/>
        <v>22.162962962962965</v>
      </c>
      <c r="K17"/>
      <c r="L17" s="46">
        <v>11</v>
      </c>
      <c r="M17" s="34" t="s">
        <v>58</v>
      </c>
      <c r="N17" s="40">
        <f t="shared" si="3"/>
        <v>44</v>
      </c>
      <c r="O17" s="40">
        <f t="shared" si="3"/>
        <v>22.162962962962965</v>
      </c>
      <c r="P17" s="30">
        <v>69.7</v>
      </c>
      <c r="Q17" s="49">
        <v>0.92</v>
      </c>
      <c r="R17" s="43">
        <f t="shared" si="4"/>
        <v>20389.925925925931</v>
      </c>
      <c r="S17" s="49">
        <v>0.82</v>
      </c>
      <c r="T17" s="43">
        <f t="shared" si="5"/>
        <v>18173.629629629631</v>
      </c>
      <c r="U17" s="49">
        <v>38</v>
      </c>
      <c r="V17" s="49">
        <v>66</v>
      </c>
      <c r="W17" s="30">
        <v>31.77</v>
      </c>
      <c r="X17" s="30">
        <v>40.159999999999997</v>
      </c>
    </row>
    <row r="18" spans="1:24" s="6" customFormat="1" ht="15.95" customHeight="1">
      <c r="A18" s="46">
        <v>12</v>
      </c>
      <c r="B18" s="34" t="s">
        <v>59</v>
      </c>
      <c r="C18" s="71"/>
      <c r="D18" s="72"/>
      <c r="E18" s="72"/>
      <c r="F18" s="36"/>
      <c r="G18" s="73"/>
      <c r="H18" s="38"/>
      <c r="I18" s="91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71"/>
      <c r="D19" s="72"/>
      <c r="E19" s="72"/>
      <c r="F19" s="36"/>
      <c r="G19" s="73"/>
      <c r="H19" s="38"/>
      <c r="I19" s="91"/>
      <c r="J19" s="38"/>
      <c r="K19"/>
      <c r="L19" s="46">
        <v>13</v>
      </c>
      <c r="M19" s="34" t="s">
        <v>60</v>
      </c>
      <c r="N19" s="40"/>
      <c r="O19" s="40"/>
      <c r="P19" s="50"/>
      <c r="Q19" s="42"/>
      <c r="R19" s="43"/>
      <c r="S19" s="42"/>
      <c r="T19" s="43"/>
      <c r="U19" s="44"/>
      <c r="V19" s="44"/>
      <c r="W19" s="50"/>
      <c r="X19" s="50"/>
    </row>
    <row r="20" spans="1:24" s="6" customFormat="1" ht="15.95" customHeight="1">
      <c r="A20" s="46">
        <v>14</v>
      </c>
      <c r="B20" s="34" t="s">
        <v>61</v>
      </c>
      <c r="C20" s="71">
        <v>88000</v>
      </c>
      <c r="D20" s="72">
        <v>270</v>
      </c>
      <c r="E20" s="72">
        <v>3</v>
      </c>
      <c r="F20" s="36">
        <f t="shared" si="0"/>
        <v>810</v>
      </c>
      <c r="G20" s="73">
        <v>4666</v>
      </c>
      <c r="H20" s="38">
        <f t="shared" si="1"/>
        <v>57.604938271604937</v>
      </c>
      <c r="I20" s="91">
        <v>39.700000000000003</v>
      </c>
      <c r="J20" s="38">
        <f t="shared" si="2"/>
        <v>22.869160493827163</v>
      </c>
      <c r="K20"/>
      <c r="L20" s="46">
        <v>14</v>
      </c>
      <c r="M20" s="34" t="s">
        <v>61</v>
      </c>
      <c r="N20" s="40">
        <f t="shared" si="3"/>
        <v>39.700000000000003</v>
      </c>
      <c r="O20" s="40">
        <f t="shared" si="3"/>
        <v>22.869160493827163</v>
      </c>
      <c r="P20" s="30">
        <v>73.959999999999994</v>
      </c>
      <c r="Q20" s="49">
        <v>0.95</v>
      </c>
      <c r="R20" s="43">
        <f t="shared" si="4"/>
        <v>21725.702469135806</v>
      </c>
      <c r="S20" s="49">
        <v>0.85</v>
      </c>
      <c r="T20" s="43">
        <f t="shared" si="5"/>
        <v>19438.786419753091</v>
      </c>
      <c r="U20" s="49">
        <v>45</v>
      </c>
      <c r="V20" s="49">
        <v>70</v>
      </c>
      <c r="W20" s="30">
        <v>36.97</v>
      </c>
      <c r="X20" s="30">
        <v>34.950000000000003</v>
      </c>
    </row>
    <row r="21" spans="1:24" s="6" customFormat="1" ht="15.95" customHeight="1">
      <c r="A21" s="46">
        <v>15</v>
      </c>
      <c r="B21" s="34" t="s">
        <v>62</v>
      </c>
      <c r="C21" s="70"/>
      <c r="D21" s="70"/>
      <c r="E21" s="70"/>
      <c r="F21" s="36"/>
      <c r="G21" s="70"/>
      <c r="H21" s="38"/>
      <c r="I21" s="70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71"/>
      <c r="D22" s="72"/>
      <c r="E22" s="72"/>
      <c r="F22" s="36"/>
      <c r="G22" s="73"/>
      <c r="H22" s="38"/>
      <c r="I22" s="72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71">
        <v>77337</v>
      </c>
      <c r="D23" s="72">
        <v>270</v>
      </c>
      <c r="E23" s="72">
        <v>3</v>
      </c>
      <c r="F23" s="36">
        <f t="shared" si="0"/>
        <v>810</v>
      </c>
      <c r="G23" s="73">
        <v>4790</v>
      </c>
      <c r="H23" s="38">
        <f t="shared" si="1"/>
        <v>59.135802469135804</v>
      </c>
      <c r="I23" s="91">
        <v>38.4</v>
      </c>
      <c r="J23" s="38">
        <f t="shared" si="2"/>
        <v>22.708148148148148</v>
      </c>
      <c r="K23"/>
      <c r="L23" s="46">
        <v>17</v>
      </c>
      <c r="M23" s="34" t="s">
        <v>64</v>
      </c>
      <c r="N23" s="40">
        <f t="shared" si="3"/>
        <v>38.4</v>
      </c>
      <c r="O23" s="40">
        <f t="shared" si="3"/>
        <v>22.708148148148148</v>
      </c>
      <c r="P23" s="30">
        <v>67.64</v>
      </c>
      <c r="Q23" s="49">
        <v>0.9</v>
      </c>
      <c r="R23" s="43">
        <f t="shared" si="4"/>
        <v>20437.333333333336</v>
      </c>
      <c r="S23" s="49">
        <v>0.8</v>
      </c>
      <c r="T23" s="43">
        <f t="shared" si="5"/>
        <v>18166.518518518518</v>
      </c>
      <c r="U23" s="49">
        <v>42</v>
      </c>
      <c r="V23" s="49">
        <v>66</v>
      </c>
      <c r="W23" s="30">
        <v>32.659999999999997</v>
      </c>
      <c r="X23" s="30">
        <v>40.96</v>
      </c>
    </row>
    <row r="24" spans="1:24" s="6" customFormat="1" ht="15.95" customHeight="1">
      <c r="A24" s="46">
        <v>18</v>
      </c>
      <c r="B24" s="34" t="s">
        <v>65</v>
      </c>
      <c r="C24" s="92"/>
      <c r="D24" s="92"/>
      <c r="E24" s="92"/>
      <c r="F24" s="36"/>
      <c r="G24" s="92"/>
      <c r="H24" s="38"/>
      <c r="I24" s="92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71">
        <v>82667</v>
      </c>
      <c r="D25" s="72">
        <v>270</v>
      </c>
      <c r="E25" s="72">
        <v>3</v>
      </c>
      <c r="F25" s="36">
        <f t="shared" si="0"/>
        <v>810</v>
      </c>
      <c r="G25" s="73">
        <v>4710</v>
      </c>
      <c r="H25" s="38">
        <f t="shared" si="1"/>
        <v>58.148148148148145</v>
      </c>
      <c r="I25" s="91">
        <v>36.700000000000003</v>
      </c>
      <c r="J25" s="38">
        <f t="shared" si="2"/>
        <v>21.340370370370369</v>
      </c>
      <c r="L25" s="52">
        <v>19</v>
      </c>
      <c r="M25" s="34" t="s">
        <v>66</v>
      </c>
      <c r="N25" s="40">
        <f t="shared" si="3"/>
        <v>36.700000000000003</v>
      </c>
      <c r="O25" s="40">
        <f t="shared" si="3"/>
        <v>21.340370370370369</v>
      </c>
      <c r="P25" s="30">
        <v>73.09</v>
      </c>
      <c r="Q25" s="49">
        <v>0.94</v>
      </c>
      <c r="R25" s="43">
        <f t="shared" si="4"/>
        <v>20059.948148148145</v>
      </c>
      <c r="S25" s="49">
        <v>0.84</v>
      </c>
      <c r="T25" s="43">
        <f t="shared" si="5"/>
        <v>17925.911111111109</v>
      </c>
      <c r="U25" s="49">
        <v>39</v>
      </c>
      <c r="V25" s="49">
        <v>67</v>
      </c>
      <c r="W25" s="30">
        <v>36.65</v>
      </c>
      <c r="X25" s="30">
        <v>37.96</v>
      </c>
    </row>
    <row r="26" spans="1:24" ht="15.95" customHeight="1">
      <c r="A26" s="52">
        <v>20</v>
      </c>
      <c r="B26" s="34" t="s">
        <v>67</v>
      </c>
      <c r="C26" s="70"/>
      <c r="D26" s="70"/>
      <c r="E26" s="70"/>
      <c r="F26" s="36"/>
      <c r="G26" s="92"/>
      <c r="H26" s="38"/>
      <c r="I26" s="92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93">
        <v>90667</v>
      </c>
      <c r="D27" s="72">
        <v>270</v>
      </c>
      <c r="E27" s="72">
        <v>3</v>
      </c>
      <c r="F27" s="36">
        <f t="shared" si="0"/>
        <v>810</v>
      </c>
      <c r="G27" s="73">
        <v>4160</v>
      </c>
      <c r="H27" s="38">
        <f t="shared" si="1"/>
        <v>51.358024691358025</v>
      </c>
      <c r="I27" s="91">
        <v>41.2</v>
      </c>
      <c r="J27" s="38">
        <f t="shared" si="2"/>
        <v>21.159506172839507</v>
      </c>
      <c r="L27" s="52">
        <v>21</v>
      </c>
      <c r="M27" s="34" t="s">
        <v>68</v>
      </c>
      <c r="N27" s="40">
        <f t="shared" si="3"/>
        <v>41.2</v>
      </c>
      <c r="O27" s="40">
        <f t="shared" si="3"/>
        <v>21.159506172839507</v>
      </c>
      <c r="P27" s="30">
        <v>69.92</v>
      </c>
      <c r="Q27" s="49">
        <v>0.91</v>
      </c>
      <c r="R27" s="43">
        <f t="shared" si="4"/>
        <v>19255.150617283951</v>
      </c>
      <c r="S27" s="49">
        <v>0.81</v>
      </c>
      <c r="T27" s="43">
        <f t="shared" si="5"/>
        <v>17139.2</v>
      </c>
      <c r="U27" s="49">
        <v>43</v>
      </c>
      <c r="V27" s="49">
        <v>67</v>
      </c>
      <c r="W27" s="30">
        <v>35.450000000000003</v>
      </c>
      <c r="X27" s="30">
        <v>40.39</v>
      </c>
    </row>
    <row r="28" spans="1:24" ht="15.95" customHeight="1">
      <c r="A28" s="52">
        <v>22</v>
      </c>
      <c r="B28" s="47" t="s">
        <v>69</v>
      </c>
      <c r="C28" s="93">
        <v>82667</v>
      </c>
      <c r="D28" s="72">
        <v>270</v>
      </c>
      <c r="E28" s="72">
        <v>3</v>
      </c>
      <c r="F28" s="36">
        <f t="shared" si="0"/>
        <v>810</v>
      </c>
      <c r="G28" s="73">
        <v>4270</v>
      </c>
      <c r="H28" s="38">
        <f t="shared" si="1"/>
        <v>52.716049382716051</v>
      </c>
      <c r="I28" s="91">
        <v>40.700000000000003</v>
      </c>
      <c r="J28" s="38">
        <f t="shared" si="2"/>
        <v>21.455432098765435</v>
      </c>
      <c r="L28" s="52">
        <v>22</v>
      </c>
      <c r="M28" s="47" t="s">
        <v>69</v>
      </c>
      <c r="N28" s="40">
        <f t="shared" si="3"/>
        <v>40.700000000000003</v>
      </c>
      <c r="O28" s="40">
        <f t="shared" si="3"/>
        <v>21.455432098765435</v>
      </c>
      <c r="P28" s="30">
        <v>74.7</v>
      </c>
      <c r="Q28" s="49">
        <v>0.95</v>
      </c>
      <c r="R28" s="43">
        <f t="shared" si="4"/>
        <v>20382.660493827163</v>
      </c>
      <c r="S28" s="49">
        <v>0.85</v>
      </c>
      <c r="T28" s="43">
        <f t="shared" si="5"/>
        <v>18237.117283950622</v>
      </c>
      <c r="U28" s="49">
        <v>41</v>
      </c>
      <c r="V28" s="49">
        <v>68</v>
      </c>
      <c r="W28" s="30">
        <v>36.409999999999997</v>
      </c>
      <c r="X28" s="30">
        <v>35.11</v>
      </c>
    </row>
    <row r="29" spans="1:24" ht="15.95" customHeight="1">
      <c r="A29" s="52">
        <v>23</v>
      </c>
      <c r="B29" s="34" t="s">
        <v>70</v>
      </c>
      <c r="C29" s="93">
        <v>85337</v>
      </c>
      <c r="D29" s="72">
        <v>270</v>
      </c>
      <c r="E29" s="72">
        <v>3</v>
      </c>
      <c r="F29" s="36">
        <f t="shared" si="0"/>
        <v>810</v>
      </c>
      <c r="G29" s="73">
        <v>3815</v>
      </c>
      <c r="H29" s="38">
        <f t="shared" si="1"/>
        <v>47.098765432098766</v>
      </c>
      <c r="I29" s="91">
        <v>44.8</v>
      </c>
      <c r="J29" s="38">
        <f t="shared" si="2"/>
        <v>21.100246913580246</v>
      </c>
      <c r="L29" s="52">
        <v>23</v>
      </c>
      <c r="M29" s="34" t="s">
        <v>70</v>
      </c>
      <c r="N29" s="40">
        <f t="shared" si="3"/>
        <v>44.8</v>
      </c>
      <c r="O29" s="40">
        <f t="shared" si="3"/>
        <v>21.100246913580246</v>
      </c>
      <c r="P29" s="30">
        <v>75.56</v>
      </c>
      <c r="Q29" s="49">
        <v>0.97</v>
      </c>
      <c r="R29" s="43">
        <f t="shared" si="4"/>
        <v>20467.239506172838</v>
      </c>
      <c r="S29" s="49">
        <v>0.87</v>
      </c>
      <c r="T29" s="43">
        <f t="shared" si="5"/>
        <v>18357.214814814815</v>
      </c>
      <c r="U29" s="49">
        <v>43</v>
      </c>
      <c r="V29" s="49">
        <v>70</v>
      </c>
      <c r="W29" s="30">
        <v>40.56</v>
      </c>
      <c r="X29" s="30">
        <v>33.43</v>
      </c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H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142</v>
      </c>
      <c r="E3" s="11" t="s">
        <v>7</v>
      </c>
      <c r="F3" t="s">
        <v>117</v>
      </c>
      <c r="G3" s="7"/>
      <c r="L3" s="1"/>
      <c r="M3" s="11" t="s">
        <v>5</v>
      </c>
      <c r="N3" t="str">
        <f>C3</f>
        <v>RASIŃSKI</v>
      </c>
      <c r="P3" s="11" t="s">
        <v>7</v>
      </c>
      <c r="Q3" s="12" t="str">
        <f>F3</f>
        <v>26.09.11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103</v>
      </c>
      <c r="L4" s="1"/>
      <c r="M4" s="11" t="s">
        <v>9</v>
      </c>
      <c r="P4" s="11" t="s">
        <v>10</v>
      </c>
      <c r="Q4" s="12" t="str">
        <f>F4</f>
        <v>23.04.11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52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41"/>
      <c r="Q13" s="42"/>
      <c r="R13" s="43"/>
      <c r="S13" s="42"/>
      <c r="T13" s="43"/>
      <c r="U13" s="44"/>
      <c r="V13" s="44"/>
      <c r="W13" s="41"/>
      <c r="X13" s="41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41"/>
      <c r="Q14" s="42"/>
      <c r="R14" s="43"/>
      <c r="S14" s="42"/>
      <c r="T14" s="43"/>
      <c r="U14" s="44"/>
      <c r="V14" s="44"/>
      <c r="W14" s="41"/>
      <c r="X14" s="41"/>
    </row>
    <row r="15" spans="1:24" s="6" customFormat="1" ht="15.95" customHeight="1">
      <c r="A15" s="46">
        <v>9</v>
      </c>
      <c r="B15" s="34" t="s">
        <v>56</v>
      </c>
      <c r="C15" s="48">
        <v>74667</v>
      </c>
      <c r="D15" s="45">
        <v>460</v>
      </c>
      <c r="E15" s="45">
        <v>3</v>
      </c>
      <c r="F15" s="36">
        <f t="shared" ref="F15:F34" si="0">D15*E15</f>
        <v>1380</v>
      </c>
      <c r="G15" s="37">
        <v>5920</v>
      </c>
      <c r="H15" s="38">
        <f t="shared" ref="H15:H34" si="1">G15*10/F15</f>
        <v>42.89855072463768</v>
      </c>
      <c r="I15" s="39">
        <v>46.1</v>
      </c>
      <c r="J15" s="38">
        <f t="shared" ref="J15:J34" si="2">H15*I15/100</f>
        <v>19.776231884057971</v>
      </c>
      <c r="K15"/>
      <c r="L15" s="46">
        <v>9</v>
      </c>
      <c r="M15" s="34" t="s">
        <v>56</v>
      </c>
      <c r="N15" s="40">
        <f t="shared" ref="N15:O34" si="3">I15</f>
        <v>46.1</v>
      </c>
      <c r="O15" s="40">
        <f t="shared" si="3"/>
        <v>19.776231884057971</v>
      </c>
      <c r="P15" s="30">
        <v>75.239999999999995</v>
      </c>
      <c r="Q15" s="49">
        <v>0.96</v>
      </c>
      <c r="R15" s="43">
        <f t="shared" ref="R15:R34" si="4">O15*Q15*1000</f>
        <v>18985.182608695653</v>
      </c>
      <c r="S15" s="49">
        <v>0.87</v>
      </c>
      <c r="T15" s="43">
        <f t="shared" ref="T15:T34" si="5">O15*S15*1000</f>
        <v>17205.321739130432</v>
      </c>
      <c r="U15" s="49">
        <v>48</v>
      </c>
      <c r="V15" s="49">
        <v>71</v>
      </c>
      <c r="W15" s="30">
        <v>40.1</v>
      </c>
      <c r="X15" s="30">
        <v>33.53</v>
      </c>
    </row>
    <row r="16" spans="1:24" s="6" customFormat="1" ht="15.95" customHeight="1">
      <c r="A16" s="46">
        <v>10</v>
      </c>
      <c r="B16" s="34" t="s">
        <v>57</v>
      </c>
      <c r="C16" s="48">
        <v>80000</v>
      </c>
      <c r="D16" s="45">
        <v>460</v>
      </c>
      <c r="E16" s="45">
        <v>3</v>
      </c>
      <c r="F16" s="36">
        <f t="shared" si="0"/>
        <v>1380</v>
      </c>
      <c r="G16" s="37">
        <v>5845</v>
      </c>
      <c r="H16" s="38">
        <f t="shared" si="1"/>
        <v>42.355072463768117</v>
      </c>
      <c r="I16" s="39">
        <v>43.6</v>
      </c>
      <c r="J16" s="38">
        <f t="shared" si="2"/>
        <v>18.466811594202898</v>
      </c>
      <c r="K16"/>
      <c r="L16" s="46">
        <v>10</v>
      </c>
      <c r="M16" s="34" t="s">
        <v>57</v>
      </c>
      <c r="N16" s="40">
        <f t="shared" si="3"/>
        <v>43.6</v>
      </c>
      <c r="O16" s="40">
        <f t="shared" si="3"/>
        <v>18.466811594202898</v>
      </c>
      <c r="P16" s="30">
        <v>73.42</v>
      </c>
      <c r="Q16" s="49">
        <v>0.94</v>
      </c>
      <c r="R16" s="43">
        <f t="shared" si="4"/>
        <v>17358.802898550723</v>
      </c>
      <c r="S16" s="49">
        <v>0.84</v>
      </c>
      <c r="T16" s="43">
        <f t="shared" si="5"/>
        <v>15512.121739130434</v>
      </c>
      <c r="U16" s="49">
        <v>45</v>
      </c>
      <c r="V16" s="49">
        <v>69</v>
      </c>
      <c r="W16" s="30">
        <v>35.22</v>
      </c>
      <c r="X16" s="30">
        <v>38.07</v>
      </c>
    </row>
    <row r="17" spans="1:24" s="6" customFormat="1" ht="15.95" customHeight="1">
      <c r="A17" s="46">
        <v>11</v>
      </c>
      <c r="B17" s="34" t="s">
        <v>58</v>
      </c>
      <c r="C17" s="48">
        <v>74667</v>
      </c>
      <c r="D17" s="45">
        <v>460</v>
      </c>
      <c r="E17" s="45">
        <v>3</v>
      </c>
      <c r="F17" s="36">
        <f t="shared" si="0"/>
        <v>1380</v>
      </c>
      <c r="G17" s="37">
        <v>7010</v>
      </c>
      <c r="H17" s="38">
        <f t="shared" si="1"/>
        <v>50.79710144927536</v>
      </c>
      <c r="I17" s="39">
        <v>41.2</v>
      </c>
      <c r="J17" s="38">
        <f t="shared" si="2"/>
        <v>20.928405797101451</v>
      </c>
      <c r="K17"/>
      <c r="L17" s="46">
        <v>11</v>
      </c>
      <c r="M17" s="34" t="s">
        <v>58</v>
      </c>
      <c r="N17" s="40">
        <f t="shared" si="3"/>
        <v>41.2</v>
      </c>
      <c r="O17" s="40">
        <f t="shared" si="3"/>
        <v>20.928405797101451</v>
      </c>
      <c r="P17" s="30">
        <v>67.87</v>
      </c>
      <c r="Q17" s="49">
        <v>0.89</v>
      </c>
      <c r="R17" s="43">
        <f t="shared" si="4"/>
        <v>18626.28115942029</v>
      </c>
      <c r="S17" s="49">
        <v>0.79</v>
      </c>
      <c r="T17" s="43">
        <f t="shared" si="5"/>
        <v>16533.44057971015</v>
      </c>
      <c r="U17" s="49">
        <v>39</v>
      </c>
      <c r="V17" s="49">
        <v>65</v>
      </c>
      <c r="W17" s="30">
        <v>31.29</v>
      </c>
      <c r="X17" s="30">
        <v>42.58</v>
      </c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/>
      <c r="D19" s="45"/>
      <c r="E19" s="45"/>
      <c r="F19" s="36"/>
      <c r="G19" s="37"/>
      <c r="H19" s="38"/>
      <c r="I19" s="39"/>
      <c r="J19" s="38"/>
      <c r="K19"/>
      <c r="L19" s="46">
        <v>13</v>
      </c>
      <c r="M19" s="34" t="s">
        <v>60</v>
      </c>
      <c r="N19" s="40"/>
      <c r="O19" s="40"/>
      <c r="P19" s="50"/>
      <c r="Q19" s="42"/>
      <c r="R19" s="43"/>
      <c r="S19" s="42"/>
      <c r="T19" s="43"/>
      <c r="U19" s="44"/>
      <c r="V19" s="44"/>
      <c r="W19" s="50"/>
      <c r="X19" s="50"/>
    </row>
    <row r="20" spans="1:24" s="6" customFormat="1" ht="15.95" customHeight="1">
      <c r="A20" s="46">
        <v>14</v>
      </c>
      <c r="B20" s="34" t="s">
        <v>61</v>
      </c>
      <c r="C20" s="48">
        <v>73337</v>
      </c>
      <c r="D20" s="45">
        <v>460</v>
      </c>
      <c r="E20" s="45">
        <v>3</v>
      </c>
      <c r="F20" s="36">
        <f t="shared" si="0"/>
        <v>1380</v>
      </c>
      <c r="G20" s="37">
        <v>7830</v>
      </c>
      <c r="H20" s="38">
        <f t="shared" si="1"/>
        <v>56.739130434782609</v>
      </c>
      <c r="I20" s="39">
        <v>41.4</v>
      </c>
      <c r="J20" s="38">
        <f t="shared" si="2"/>
        <v>23.49</v>
      </c>
      <c r="K20"/>
      <c r="L20" s="46">
        <v>14</v>
      </c>
      <c r="M20" s="34" t="s">
        <v>61</v>
      </c>
      <c r="N20" s="40">
        <f t="shared" si="3"/>
        <v>41.4</v>
      </c>
      <c r="O20" s="40">
        <f t="shared" si="3"/>
        <v>23.49</v>
      </c>
      <c r="P20" s="30">
        <v>73.83</v>
      </c>
      <c r="Q20" s="49">
        <v>0.94</v>
      </c>
      <c r="R20" s="43">
        <f t="shared" si="4"/>
        <v>22080.6</v>
      </c>
      <c r="S20" s="49">
        <v>0.84</v>
      </c>
      <c r="T20" s="43">
        <f t="shared" si="5"/>
        <v>19731.599999999995</v>
      </c>
      <c r="U20" s="49">
        <v>43</v>
      </c>
      <c r="V20" s="49">
        <v>69</v>
      </c>
      <c r="W20" s="30">
        <v>39.35</v>
      </c>
      <c r="X20" s="30">
        <v>36.03</v>
      </c>
    </row>
    <row r="21" spans="1:24" s="6" customFormat="1" ht="15.95" customHeight="1">
      <c r="A21" s="46">
        <v>15</v>
      </c>
      <c r="B21" s="34" t="s">
        <v>62</v>
      </c>
      <c r="C21" s="70"/>
      <c r="D21" s="70"/>
      <c r="E21" s="70"/>
      <c r="F21" s="36"/>
      <c r="G21" s="70"/>
      <c r="H21" s="38"/>
      <c r="I21" s="70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48"/>
      <c r="D22" s="45"/>
      <c r="E22" s="45"/>
      <c r="F22" s="36"/>
      <c r="G22" s="37"/>
      <c r="H22" s="38"/>
      <c r="I22" s="45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82667</v>
      </c>
      <c r="D23" s="45">
        <v>460</v>
      </c>
      <c r="E23" s="45">
        <v>3</v>
      </c>
      <c r="F23" s="36">
        <f t="shared" si="0"/>
        <v>1380</v>
      </c>
      <c r="G23" s="37">
        <v>7940</v>
      </c>
      <c r="H23" s="38">
        <f t="shared" si="1"/>
        <v>57.536231884057969</v>
      </c>
      <c r="I23" s="39">
        <v>42.1</v>
      </c>
      <c r="J23" s="38">
        <f t="shared" si="2"/>
        <v>24.222753623188407</v>
      </c>
      <c r="K23"/>
      <c r="L23" s="46">
        <v>17</v>
      </c>
      <c r="M23" s="34" t="s">
        <v>64</v>
      </c>
      <c r="N23" s="40">
        <f t="shared" si="3"/>
        <v>42.1</v>
      </c>
      <c r="O23" s="40">
        <f t="shared" si="3"/>
        <v>24.222753623188407</v>
      </c>
      <c r="P23" s="30">
        <v>74.989999999999995</v>
      </c>
      <c r="Q23" s="49">
        <v>0.99</v>
      </c>
      <c r="R23" s="43">
        <f t="shared" si="4"/>
        <v>23980.526086956525</v>
      </c>
      <c r="S23" s="49">
        <v>0.89</v>
      </c>
      <c r="T23" s="43">
        <f t="shared" si="5"/>
        <v>21558.250724637681</v>
      </c>
      <c r="U23" s="49">
        <v>50</v>
      </c>
      <c r="V23" s="49">
        <v>73</v>
      </c>
      <c r="W23" s="30">
        <v>41.27</v>
      </c>
      <c r="X23" s="30">
        <v>32.78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>
        <v>82667</v>
      </c>
      <c r="D25" s="45">
        <v>460</v>
      </c>
      <c r="E25" s="45">
        <v>3</v>
      </c>
      <c r="F25" s="36">
        <f t="shared" si="0"/>
        <v>1380</v>
      </c>
      <c r="G25" s="37">
        <v>8222</v>
      </c>
      <c r="H25" s="38">
        <f t="shared" si="1"/>
        <v>59.579710144927539</v>
      </c>
      <c r="I25" s="39">
        <v>41.6</v>
      </c>
      <c r="J25" s="38">
        <f t="shared" si="2"/>
        <v>24.785159420289855</v>
      </c>
      <c r="L25" s="52">
        <v>19</v>
      </c>
      <c r="M25" s="34" t="s">
        <v>66</v>
      </c>
      <c r="N25" s="40">
        <f t="shared" si="3"/>
        <v>41.6</v>
      </c>
      <c r="O25" s="40">
        <f t="shared" si="3"/>
        <v>24.785159420289855</v>
      </c>
      <c r="P25" s="30">
        <v>71.56</v>
      </c>
      <c r="Q25" s="49">
        <v>0.94</v>
      </c>
      <c r="R25" s="43">
        <f t="shared" si="4"/>
        <v>23298.049855072462</v>
      </c>
      <c r="S25" s="49">
        <v>0.83</v>
      </c>
      <c r="T25" s="43">
        <f t="shared" si="5"/>
        <v>20571.68231884058</v>
      </c>
      <c r="U25" s="49">
        <v>40</v>
      </c>
      <c r="V25" s="49">
        <v>68</v>
      </c>
      <c r="W25" s="30">
        <v>36.159999999999997</v>
      </c>
      <c r="X25" s="30">
        <v>38.18</v>
      </c>
    </row>
    <row r="26" spans="1:24" ht="15.95" customHeight="1">
      <c r="A26" s="52">
        <v>20</v>
      </c>
      <c r="B26" s="34" t="s">
        <v>67</v>
      </c>
      <c r="C26" s="70"/>
      <c r="D26" s="70"/>
      <c r="E26" s="70"/>
      <c r="F26" s="36"/>
      <c r="G26" s="70"/>
      <c r="H26" s="38"/>
      <c r="I26" s="70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48">
        <v>74667</v>
      </c>
      <c r="D27" s="45">
        <v>460</v>
      </c>
      <c r="E27" s="45">
        <v>3</v>
      </c>
      <c r="F27" s="36">
        <f t="shared" si="0"/>
        <v>1380</v>
      </c>
      <c r="G27" s="37">
        <v>7370</v>
      </c>
      <c r="H27" s="38">
        <f t="shared" si="1"/>
        <v>53.405797101449274</v>
      </c>
      <c r="I27" s="39">
        <v>41.3</v>
      </c>
      <c r="J27" s="38">
        <f t="shared" si="2"/>
        <v>22.056594202898552</v>
      </c>
      <c r="L27" s="52">
        <v>21</v>
      </c>
      <c r="M27" s="34" t="s">
        <v>68</v>
      </c>
      <c r="N27" s="40">
        <f t="shared" si="3"/>
        <v>41.3</v>
      </c>
      <c r="O27" s="40">
        <f t="shared" si="3"/>
        <v>22.056594202898552</v>
      </c>
      <c r="P27" s="30">
        <v>70.7</v>
      </c>
      <c r="Q27" s="49">
        <v>0.91</v>
      </c>
      <c r="R27" s="43">
        <f t="shared" si="4"/>
        <v>20071.500724637684</v>
      </c>
      <c r="S27" s="49">
        <v>0.81</v>
      </c>
      <c r="T27" s="43">
        <f t="shared" si="5"/>
        <v>17865.841304347829</v>
      </c>
      <c r="U27" s="49">
        <v>43</v>
      </c>
      <c r="V27" s="49">
        <v>67</v>
      </c>
      <c r="W27" s="30">
        <v>36.18</v>
      </c>
      <c r="X27" s="30">
        <v>41.06</v>
      </c>
    </row>
    <row r="28" spans="1:24" ht="15.95" customHeight="1">
      <c r="A28" s="52">
        <v>22</v>
      </c>
      <c r="B28" s="47" t="s">
        <v>69</v>
      </c>
      <c r="C28" s="48">
        <v>80000</v>
      </c>
      <c r="D28" s="45">
        <v>460</v>
      </c>
      <c r="E28" s="45">
        <v>3</v>
      </c>
      <c r="F28" s="36">
        <f t="shared" si="0"/>
        <v>1380</v>
      </c>
      <c r="G28" s="37">
        <v>7292</v>
      </c>
      <c r="H28" s="38">
        <f t="shared" si="1"/>
        <v>52.840579710144929</v>
      </c>
      <c r="I28" s="39">
        <v>44</v>
      </c>
      <c r="J28" s="38">
        <f t="shared" si="2"/>
        <v>23.24985507246377</v>
      </c>
      <c r="L28" s="52">
        <v>22</v>
      </c>
      <c r="M28" s="47" t="s">
        <v>69</v>
      </c>
      <c r="N28" s="40">
        <f t="shared" si="3"/>
        <v>44</v>
      </c>
      <c r="O28" s="40">
        <f t="shared" si="3"/>
        <v>23.24985507246377</v>
      </c>
      <c r="P28" s="30">
        <v>75.02</v>
      </c>
      <c r="Q28" s="49">
        <v>0.97</v>
      </c>
      <c r="R28" s="43">
        <f t="shared" si="4"/>
        <v>22552.359420289857</v>
      </c>
      <c r="S28" s="49">
        <v>0.87</v>
      </c>
      <c r="T28" s="43">
        <f t="shared" si="5"/>
        <v>20227.373913043481</v>
      </c>
      <c r="U28" s="49">
        <v>51</v>
      </c>
      <c r="V28" s="49">
        <v>73</v>
      </c>
      <c r="W28" s="30">
        <v>38.15</v>
      </c>
      <c r="X28" s="30">
        <v>34.07</v>
      </c>
    </row>
    <row r="29" spans="1:24" ht="15.95" customHeight="1">
      <c r="A29" s="52">
        <v>23</v>
      </c>
      <c r="B29" s="34" t="s">
        <v>70</v>
      </c>
      <c r="C29" s="48">
        <v>74667</v>
      </c>
      <c r="D29" s="45">
        <v>460</v>
      </c>
      <c r="E29" s="45">
        <v>3</v>
      </c>
      <c r="F29" s="36">
        <f t="shared" si="0"/>
        <v>1380</v>
      </c>
      <c r="G29" s="37">
        <v>8280</v>
      </c>
      <c r="H29" s="38">
        <f t="shared" si="1"/>
        <v>60</v>
      </c>
      <c r="I29" s="39">
        <v>37.200000000000003</v>
      </c>
      <c r="J29" s="38">
        <f t="shared" si="2"/>
        <v>22.32</v>
      </c>
      <c r="L29" s="52">
        <v>23</v>
      </c>
      <c r="M29" s="34" t="s">
        <v>70</v>
      </c>
      <c r="N29" s="40">
        <f t="shared" si="3"/>
        <v>37.200000000000003</v>
      </c>
      <c r="O29" s="40">
        <f t="shared" si="3"/>
        <v>22.32</v>
      </c>
      <c r="P29" s="30">
        <v>72.69</v>
      </c>
      <c r="Q29" s="49">
        <v>0.94</v>
      </c>
      <c r="R29" s="43">
        <f t="shared" si="4"/>
        <v>20980.799999999999</v>
      </c>
      <c r="S29" s="49">
        <v>0.84</v>
      </c>
      <c r="T29" s="43">
        <f t="shared" si="5"/>
        <v>18748.8</v>
      </c>
      <c r="U29" s="49">
        <v>49</v>
      </c>
      <c r="V29" s="49">
        <v>71</v>
      </c>
      <c r="W29" s="30">
        <v>35.53</v>
      </c>
      <c r="X29" s="30">
        <v>37.950000000000003</v>
      </c>
    </row>
    <row r="30" spans="1:24" ht="15.95" customHeight="1">
      <c r="A30" s="52">
        <v>24</v>
      </c>
      <c r="B30" s="54" t="s">
        <v>71</v>
      </c>
      <c r="C30" s="70"/>
      <c r="D30" s="70"/>
      <c r="E30" s="70"/>
      <c r="F30" s="36"/>
      <c r="G30" s="70"/>
      <c r="H30" s="38"/>
      <c r="I30" s="70"/>
      <c r="J30" s="38"/>
      <c r="L30" s="52">
        <v>24</v>
      </c>
      <c r="M30" s="54" t="s">
        <v>71</v>
      </c>
      <c r="N30" s="40"/>
      <c r="O30" s="40"/>
      <c r="P30" s="50"/>
      <c r="Q30" s="42"/>
      <c r="R30" s="43"/>
      <c r="S30" s="42"/>
      <c r="T30" s="43"/>
      <c r="U30" s="44"/>
      <c r="V30" s="44"/>
      <c r="W30" s="50"/>
      <c r="X30" s="50"/>
    </row>
    <row r="31" spans="1:24" ht="15.95" customHeight="1">
      <c r="A31" s="52">
        <v>25</v>
      </c>
      <c r="B31" s="55" t="s">
        <v>72</v>
      </c>
      <c r="C31" s="69"/>
      <c r="D31" s="69"/>
      <c r="E31" s="69"/>
      <c r="F31" s="36"/>
      <c r="G31" s="69"/>
      <c r="H31" s="38"/>
      <c r="I31" s="69"/>
      <c r="J31" s="38"/>
      <c r="L31" s="52">
        <v>25</v>
      </c>
      <c r="M31" s="55" t="s">
        <v>72</v>
      </c>
      <c r="N31" s="40"/>
      <c r="O31" s="40"/>
      <c r="P31" s="50"/>
      <c r="Q31" s="42"/>
      <c r="R31" s="43"/>
      <c r="S31" s="42"/>
      <c r="T31" s="43"/>
      <c r="U31" s="44"/>
      <c r="V31" s="44"/>
      <c r="W31" s="50"/>
      <c r="X31" s="50"/>
    </row>
    <row r="32" spans="1:24" ht="15.95" customHeight="1">
      <c r="A32" s="52">
        <v>26</v>
      </c>
      <c r="B32" s="56" t="s">
        <v>73</v>
      </c>
      <c r="C32" s="53"/>
      <c r="D32" s="45"/>
      <c r="E32" s="45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50"/>
      <c r="Q32" s="42"/>
      <c r="R32" s="43"/>
      <c r="S32" s="42"/>
      <c r="T32" s="43"/>
      <c r="U32" s="44"/>
      <c r="V32" s="44"/>
      <c r="W32" s="50"/>
      <c r="X32" s="50"/>
    </row>
    <row r="33" spans="1:24" ht="15.95" customHeight="1">
      <c r="A33" s="52">
        <v>27</v>
      </c>
      <c r="B33" s="55" t="s">
        <v>74</v>
      </c>
      <c r="C33" s="53"/>
      <c r="D33" s="45"/>
      <c r="E33" s="45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50"/>
      <c r="Q33" s="42"/>
      <c r="R33" s="43"/>
      <c r="S33" s="42"/>
      <c r="T33" s="43"/>
      <c r="U33" s="44"/>
      <c r="V33" s="44"/>
      <c r="W33" s="50"/>
      <c r="X33" s="50"/>
    </row>
    <row r="34" spans="1:24" ht="15.95" customHeight="1">
      <c r="A34" s="52">
        <v>28</v>
      </c>
      <c r="B34" s="56" t="s">
        <v>75</v>
      </c>
      <c r="C34" s="48">
        <v>74667</v>
      </c>
      <c r="D34" s="94">
        <v>460</v>
      </c>
      <c r="E34" s="45">
        <v>3</v>
      </c>
      <c r="F34" s="36">
        <f t="shared" si="0"/>
        <v>1380</v>
      </c>
      <c r="G34" s="95">
        <v>6172</v>
      </c>
      <c r="H34" s="38">
        <f t="shared" si="1"/>
        <v>44.724637681159422</v>
      </c>
      <c r="I34" s="94">
        <v>38.700000000000003</v>
      </c>
      <c r="J34" s="38">
        <f t="shared" si="2"/>
        <v>17.308434782608696</v>
      </c>
      <c r="L34" s="52">
        <v>28</v>
      </c>
      <c r="M34" s="56" t="s">
        <v>75</v>
      </c>
      <c r="N34" s="40">
        <f t="shared" si="3"/>
        <v>38.700000000000003</v>
      </c>
      <c r="O34" s="40">
        <f t="shared" si="3"/>
        <v>17.308434782608696</v>
      </c>
      <c r="P34" s="30">
        <v>70.73</v>
      </c>
      <c r="Q34" s="49">
        <v>0.91</v>
      </c>
      <c r="R34" s="43">
        <f t="shared" si="4"/>
        <v>15750.675652173913</v>
      </c>
      <c r="S34" s="49">
        <v>0.81</v>
      </c>
      <c r="T34" s="43">
        <f t="shared" si="5"/>
        <v>14019.832173913044</v>
      </c>
      <c r="U34" s="49">
        <v>45</v>
      </c>
      <c r="V34" s="49">
        <v>68</v>
      </c>
      <c r="W34" s="30">
        <v>31.96</v>
      </c>
      <c r="X34" s="30">
        <v>41.1</v>
      </c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G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143</v>
      </c>
      <c r="E3" s="11" t="s">
        <v>7</v>
      </c>
      <c r="F3" t="s">
        <v>144</v>
      </c>
      <c r="G3" s="7"/>
      <c r="L3" s="1"/>
      <c r="M3" s="11" t="s">
        <v>5</v>
      </c>
      <c r="N3" t="str">
        <f>C3</f>
        <v>DUBIEL</v>
      </c>
      <c r="P3" s="11" t="s">
        <v>7</v>
      </c>
      <c r="Q3" s="12" t="str">
        <f>F3</f>
        <v>10.09.11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11</v>
      </c>
      <c r="L4" s="1"/>
      <c r="M4" s="11" t="s">
        <v>9</v>
      </c>
      <c r="P4" s="11" t="s">
        <v>10</v>
      </c>
      <c r="Q4" s="12" t="str">
        <f>F4</f>
        <v>29.04.11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35"/>
      <c r="D11" s="45"/>
      <c r="E11" s="45"/>
      <c r="F11" s="36"/>
      <c r="G11" s="37"/>
      <c r="H11" s="38"/>
      <c r="I11" s="39"/>
      <c r="J11" s="38"/>
      <c r="K11"/>
      <c r="L11" s="46">
        <v>5</v>
      </c>
      <c r="M11" s="47" t="s">
        <v>52</v>
      </c>
      <c r="N11" s="40"/>
      <c r="O11" s="40"/>
      <c r="P11" s="41"/>
      <c r="Q11" s="42"/>
      <c r="R11" s="43"/>
      <c r="S11" s="42"/>
      <c r="T11" s="43"/>
      <c r="U11" s="44"/>
      <c r="V11" s="44"/>
      <c r="W11" s="41"/>
      <c r="X11" s="41"/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41"/>
      <c r="Q12" s="42"/>
      <c r="R12" s="43"/>
      <c r="S12" s="42"/>
      <c r="T12" s="43"/>
      <c r="U12" s="44"/>
      <c r="V12" s="44"/>
      <c r="W12" s="41"/>
      <c r="X12" s="41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41"/>
      <c r="Q13" s="42"/>
      <c r="R13" s="43"/>
      <c r="S13" s="42"/>
      <c r="T13" s="43"/>
      <c r="U13" s="44"/>
      <c r="V13" s="44"/>
      <c r="W13" s="41"/>
      <c r="X13" s="41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41"/>
      <c r="Q14" s="42"/>
      <c r="R14" s="43"/>
      <c r="S14" s="42"/>
      <c r="T14" s="43"/>
      <c r="U14" s="44"/>
      <c r="V14" s="44"/>
      <c r="W14" s="41"/>
      <c r="X14" s="41"/>
    </row>
    <row r="15" spans="1:24" s="6" customFormat="1" ht="15.95" customHeight="1">
      <c r="A15" s="46">
        <v>9</v>
      </c>
      <c r="B15" s="34" t="s">
        <v>56</v>
      </c>
      <c r="C15" s="48"/>
      <c r="D15" s="45"/>
      <c r="E15" s="45"/>
      <c r="F15" s="36"/>
      <c r="G15" s="37"/>
      <c r="H15" s="38"/>
      <c r="I15" s="39"/>
      <c r="J15" s="38"/>
      <c r="K15"/>
      <c r="L15" s="46">
        <v>9</v>
      </c>
      <c r="M15" s="34" t="s">
        <v>56</v>
      </c>
      <c r="N15" s="40"/>
      <c r="O15" s="40"/>
      <c r="P15" s="41"/>
      <c r="Q15" s="42"/>
      <c r="R15" s="43"/>
      <c r="S15" s="42"/>
      <c r="T15" s="43"/>
      <c r="U15" s="44"/>
      <c r="V15" s="44"/>
      <c r="W15" s="41"/>
      <c r="X15" s="41"/>
    </row>
    <row r="16" spans="1:24" s="6" customFormat="1" ht="15.95" customHeight="1">
      <c r="A16" s="46">
        <v>10</v>
      </c>
      <c r="B16" s="34" t="s">
        <v>57</v>
      </c>
      <c r="C16" s="48"/>
      <c r="D16" s="45"/>
      <c r="E16" s="45"/>
      <c r="F16" s="36"/>
      <c r="G16" s="37"/>
      <c r="H16" s="38"/>
      <c r="I16" s="39"/>
      <c r="J16" s="38"/>
      <c r="K16"/>
      <c r="L16" s="46">
        <v>10</v>
      </c>
      <c r="M16" s="34" t="s">
        <v>57</v>
      </c>
      <c r="N16" s="40"/>
      <c r="O16" s="40"/>
      <c r="P16" s="41"/>
      <c r="Q16" s="42"/>
      <c r="R16" s="43"/>
      <c r="S16" s="42"/>
      <c r="T16" s="43"/>
      <c r="U16" s="44"/>
      <c r="V16" s="44"/>
      <c r="W16" s="41"/>
      <c r="X16" s="41"/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41"/>
      <c r="Q17" s="42"/>
      <c r="R17" s="43"/>
      <c r="S17" s="42"/>
      <c r="T17" s="43"/>
      <c r="U17" s="44"/>
      <c r="V17" s="44"/>
      <c r="W17" s="41"/>
      <c r="X17" s="41"/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41"/>
      <c r="Q18" s="42"/>
      <c r="R18" s="43"/>
      <c r="S18" s="42"/>
      <c r="T18" s="43"/>
      <c r="U18" s="44"/>
      <c r="V18" s="44"/>
      <c r="W18" s="41"/>
      <c r="X18" s="41"/>
    </row>
    <row r="19" spans="1:24" s="6" customFormat="1" ht="15.95" customHeight="1">
      <c r="A19" s="46">
        <v>13</v>
      </c>
      <c r="B19" s="34" t="s">
        <v>60</v>
      </c>
      <c r="C19" s="48"/>
      <c r="D19" s="45"/>
      <c r="E19" s="45"/>
      <c r="F19" s="36"/>
      <c r="G19" s="37"/>
      <c r="H19" s="38"/>
      <c r="I19" s="39"/>
      <c r="J19" s="38"/>
      <c r="K19"/>
      <c r="L19" s="46">
        <v>13</v>
      </c>
      <c r="M19" s="34" t="s">
        <v>60</v>
      </c>
      <c r="N19" s="40"/>
      <c r="O19" s="40"/>
      <c r="P19" s="41"/>
      <c r="Q19" s="42"/>
      <c r="R19" s="43"/>
      <c r="S19" s="42"/>
      <c r="T19" s="43"/>
      <c r="U19" s="44"/>
      <c r="V19" s="44"/>
      <c r="W19" s="41"/>
      <c r="X19" s="41"/>
    </row>
    <row r="20" spans="1:24" s="6" customFormat="1" ht="15.95" customHeight="1">
      <c r="A20" s="46">
        <v>14</v>
      </c>
      <c r="B20" s="34" t="s">
        <v>61</v>
      </c>
      <c r="C20" s="48"/>
      <c r="D20" s="45"/>
      <c r="E20" s="45"/>
      <c r="F20" s="36"/>
      <c r="G20" s="37"/>
      <c r="H20" s="38"/>
      <c r="I20" s="39"/>
      <c r="J20" s="38"/>
      <c r="K20"/>
      <c r="L20" s="46">
        <v>14</v>
      </c>
      <c r="M20" s="34" t="s">
        <v>61</v>
      </c>
      <c r="N20" s="40"/>
      <c r="O20" s="40"/>
      <c r="P20" s="41"/>
      <c r="Q20" s="42"/>
      <c r="R20" s="43"/>
      <c r="S20" s="42"/>
      <c r="T20" s="43"/>
      <c r="U20" s="44"/>
      <c r="V20" s="44"/>
      <c r="W20" s="41"/>
      <c r="X20" s="41"/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41"/>
      <c r="Q21" s="42"/>
      <c r="R21" s="43"/>
      <c r="S21" s="42"/>
      <c r="T21" s="43"/>
      <c r="U21" s="44"/>
      <c r="V21" s="44"/>
      <c r="W21" s="41"/>
      <c r="X21" s="41"/>
    </row>
    <row r="22" spans="1:24" s="51" customFormat="1" ht="15.95" customHeight="1">
      <c r="A22" s="46">
        <v>16</v>
      </c>
      <c r="B22" s="34" t="s">
        <v>63</v>
      </c>
      <c r="C22" s="48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41"/>
      <c r="Q22" s="42"/>
      <c r="R22" s="43"/>
      <c r="S22" s="42"/>
      <c r="T22" s="43"/>
      <c r="U22" s="44"/>
      <c r="V22" s="44"/>
      <c r="W22" s="41"/>
      <c r="X22" s="41"/>
    </row>
    <row r="23" spans="1:24" s="6" customFormat="1" ht="15.95" customHeight="1">
      <c r="A23" s="46">
        <v>17</v>
      </c>
      <c r="B23" s="34" t="s">
        <v>64</v>
      </c>
      <c r="C23" s="48"/>
      <c r="D23" s="45"/>
      <c r="E23" s="45"/>
      <c r="F23" s="36"/>
      <c r="G23" s="37"/>
      <c r="H23" s="38"/>
      <c r="I23" s="39"/>
      <c r="J23" s="38"/>
      <c r="K23"/>
      <c r="L23" s="46">
        <v>17</v>
      </c>
      <c r="M23" s="34" t="s">
        <v>64</v>
      </c>
      <c r="N23" s="40"/>
      <c r="O23" s="40"/>
      <c r="P23" s="41"/>
      <c r="Q23" s="42"/>
      <c r="R23" s="43"/>
      <c r="S23" s="42"/>
      <c r="T23" s="43"/>
      <c r="U23" s="44"/>
      <c r="V23" s="44"/>
      <c r="W23" s="41"/>
      <c r="X23" s="41"/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41"/>
      <c r="Q24" s="42"/>
      <c r="R24" s="43"/>
      <c r="S24" s="42"/>
      <c r="T24" s="43"/>
      <c r="U24" s="44"/>
      <c r="V24" s="44"/>
      <c r="W24" s="41"/>
      <c r="X24" s="41"/>
    </row>
    <row r="25" spans="1:24" ht="15.95" customHeight="1">
      <c r="A25" s="52">
        <v>19</v>
      </c>
      <c r="B25" s="34" t="s">
        <v>66</v>
      </c>
      <c r="C25" s="96">
        <v>107500</v>
      </c>
      <c r="D25" s="97">
        <v>100</v>
      </c>
      <c r="E25" s="97">
        <v>3</v>
      </c>
      <c r="F25" s="36">
        <f t="shared" ref="F25:F34" si="0">D25*E25</f>
        <v>300</v>
      </c>
      <c r="G25" s="98">
        <v>1625</v>
      </c>
      <c r="H25" s="38">
        <f t="shared" ref="H25:H34" si="1">G25*10/F25</f>
        <v>54.166666666666664</v>
      </c>
      <c r="I25" s="99">
        <v>38.9</v>
      </c>
      <c r="J25" s="38">
        <f t="shared" ref="J25:J34" si="2">H25*I25/100</f>
        <v>21.070833333333329</v>
      </c>
      <c r="L25" s="52">
        <v>19</v>
      </c>
      <c r="M25" s="34" t="s">
        <v>66</v>
      </c>
      <c r="N25" s="40">
        <f t="shared" ref="N25:O34" si="3">I25</f>
        <v>38.9</v>
      </c>
      <c r="O25" s="40">
        <f t="shared" si="3"/>
        <v>21.070833333333329</v>
      </c>
      <c r="P25" s="30">
        <v>71.78</v>
      </c>
      <c r="Q25" s="49">
        <v>0.81</v>
      </c>
      <c r="R25" s="43">
        <f t="shared" ref="R25:R34" si="4">O25*Q25*1000</f>
        <v>17067.375</v>
      </c>
      <c r="S25" s="49">
        <v>0.7</v>
      </c>
      <c r="T25" s="43">
        <f t="shared" ref="T25:T34" si="5">O25*S25*1000</f>
        <v>14749.58333333333</v>
      </c>
      <c r="U25" s="49">
        <v>44</v>
      </c>
      <c r="V25" s="49">
        <v>63</v>
      </c>
      <c r="W25" s="30">
        <v>31.56</v>
      </c>
      <c r="X25" s="30">
        <v>46.29</v>
      </c>
    </row>
    <row r="26" spans="1:24" ht="15.95" customHeight="1">
      <c r="A26" s="52">
        <v>20</v>
      </c>
      <c r="B26" s="34" t="s">
        <v>67</v>
      </c>
      <c r="C26" s="100"/>
      <c r="D26" s="97"/>
      <c r="E26" s="97"/>
      <c r="F26" s="36"/>
      <c r="G26" s="98"/>
      <c r="H26" s="38"/>
      <c r="I26" s="9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100">
        <v>109300</v>
      </c>
      <c r="D27" s="97">
        <v>100</v>
      </c>
      <c r="E27" s="97">
        <v>3</v>
      </c>
      <c r="F27" s="36">
        <f t="shared" si="0"/>
        <v>300</v>
      </c>
      <c r="G27" s="98">
        <v>1880</v>
      </c>
      <c r="H27" s="38">
        <f t="shared" si="1"/>
        <v>62.666666666666664</v>
      </c>
      <c r="I27" s="99">
        <v>35.06</v>
      </c>
      <c r="J27" s="38">
        <f t="shared" si="2"/>
        <v>21.970933333333331</v>
      </c>
      <c r="L27" s="52">
        <v>21</v>
      </c>
      <c r="M27" s="34" t="s">
        <v>68</v>
      </c>
      <c r="N27" s="40">
        <f t="shared" si="3"/>
        <v>35.06</v>
      </c>
      <c r="O27" s="40">
        <f t="shared" si="3"/>
        <v>21.970933333333331</v>
      </c>
      <c r="P27" s="30">
        <v>73.709999999999994</v>
      </c>
      <c r="Q27" s="49">
        <v>0.83</v>
      </c>
      <c r="R27" s="43">
        <f t="shared" si="4"/>
        <v>18235.874666666663</v>
      </c>
      <c r="S27" s="49">
        <v>0.72</v>
      </c>
      <c r="T27" s="43">
        <f t="shared" si="5"/>
        <v>15819.071999999998</v>
      </c>
      <c r="U27" s="49">
        <v>31</v>
      </c>
      <c r="V27" s="49">
        <v>59</v>
      </c>
      <c r="W27" s="30">
        <v>33.380000000000003</v>
      </c>
      <c r="X27" s="30">
        <v>43.1</v>
      </c>
    </row>
    <row r="28" spans="1:24" ht="15.95" customHeight="1">
      <c r="A28" s="52">
        <v>22</v>
      </c>
      <c r="B28" s="47" t="s">
        <v>69</v>
      </c>
      <c r="C28" s="100">
        <v>109300</v>
      </c>
      <c r="D28" s="97">
        <v>100</v>
      </c>
      <c r="E28" s="97">
        <v>3</v>
      </c>
      <c r="F28" s="36">
        <f t="shared" si="0"/>
        <v>300</v>
      </c>
      <c r="G28" s="98">
        <v>1081</v>
      </c>
      <c r="H28" s="38">
        <f t="shared" si="1"/>
        <v>36.033333333333331</v>
      </c>
      <c r="I28" s="99">
        <v>52.03</v>
      </c>
      <c r="J28" s="38">
        <f t="shared" si="2"/>
        <v>18.748143333333331</v>
      </c>
      <c r="L28" s="52">
        <v>22</v>
      </c>
      <c r="M28" s="47" t="s">
        <v>69</v>
      </c>
      <c r="N28" s="40">
        <f t="shared" si="3"/>
        <v>52.03</v>
      </c>
      <c r="O28" s="40">
        <f t="shared" si="3"/>
        <v>18.748143333333331</v>
      </c>
      <c r="P28" s="30">
        <v>71.849999999999994</v>
      </c>
      <c r="Q28" s="49">
        <v>0.8</v>
      </c>
      <c r="R28" s="43">
        <f t="shared" si="4"/>
        <v>14998.514666666666</v>
      </c>
      <c r="S28" s="49">
        <v>0.69</v>
      </c>
      <c r="T28" s="43">
        <f t="shared" si="5"/>
        <v>12936.218899999998</v>
      </c>
      <c r="U28" s="49">
        <v>43</v>
      </c>
      <c r="V28" s="49">
        <v>62</v>
      </c>
      <c r="W28" s="30">
        <v>32.520000000000003</v>
      </c>
      <c r="X28" s="30">
        <v>45.79</v>
      </c>
    </row>
    <row r="29" spans="1:24" ht="15.95" customHeight="1">
      <c r="A29" s="52">
        <v>23</v>
      </c>
      <c r="B29" s="34" t="s">
        <v>70</v>
      </c>
      <c r="C29" s="100">
        <v>106600</v>
      </c>
      <c r="D29" s="97">
        <v>100</v>
      </c>
      <c r="E29" s="97">
        <v>3</v>
      </c>
      <c r="F29" s="36">
        <f t="shared" si="0"/>
        <v>300</v>
      </c>
      <c r="G29" s="98">
        <v>1110</v>
      </c>
      <c r="H29" s="38">
        <f t="shared" si="1"/>
        <v>37</v>
      </c>
      <c r="I29" s="99">
        <v>55.4</v>
      </c>
      <c r="J29" s="38">
        <f t="shared" si="2"/>
        <v>20.497999999999998</v>
      </c>
      <c r="L29" s="52">
        <v>23</v>
      </c>
      <c r="M29" s="34" t="s">
        <v>70</v>
      </c>
      <c r="N29" s="40">
        <f t="shared" si="3"/>
        <v>55.4</v>
      </c>
      <c r="O29" s="40">
        <f t="shared" si="3"/>
        <v>20.497999999999998</v>
      </c>
      <c r="P29" s="30">
        <v>75.27</v>
      </c>
      <c r="Q29" s="49">
        <v>0.97</v>
      </c>
      <c r="R29" s="43">
        <f t="shared" si="4"/>
        <v>19883.059999999998</v>
      </c>
      <c r="S29" s="49">
        <v>0.87</v>
      </c>
      <c r="T29" s="43">
        <f t="shared" si="5"/>
        <v>17833.259999999998</v>
      </c>
      <c r="U29" s="49">
        <v>41</v>
      </c>
      <c r="V29" s="49">
        <v>70</v>
      </c>
      <c r="W29" s="30">
        <v>44.89</v>
      </c>
      <c r="X29" s="30">
        <v>33.54</v>
      </c>
    </row>
    <row r="30" spans="1:24" ht="15.95" customHeight="1">
      <c r="A30" s="52">
        <v>24</v>
      </c>
      <c r="B30" s="54" t="s">
        <v>71</v>
      </c>
      <c r="C30" s="100"/>
      <c r="D30" s="97"/>
      <c r="E30" s="97"/>
      <c r="F30" s="36"/>
      <c r="G30" s="98"/>
      <c r="H30" s="38"/>
      <c r="I30" s="99"/>
      <c r="J30" s="38"/>
      <c r="L30" s="52">
        <v>24</v>
      </c>
      <c r="M30" s="54" t="s">
        <v>71</v>
      </c>
      <c r="N30" s="40"/>
      <c r="O30" s="40"/>
      <c r="P30" s="50"/>
      <c r="Q30" s="42"/>
      <c r="R30" s="43"/>
      <c r="S30" s="42"/>
      <c r="T30" s="43"/>
      <c r="U30" s="44"/>
      <c r="V30" s="44"/>
      <c r="W30" s="50"/>
      <c r="X30" s="50"/>
    </row>
    <row r="31" spans="1:24" ht="15.95" customHeight="1">
      <c r="A31" s="52">
        <v>25</v>
      </c>
      <c r="B31" s="55" t="s">
        <v>72</v>
      </c>
      <c r="C31" s="53"/>
      <c r="D31" s="45"/>
      <c r="E31" s="45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50"/>
      <c r="Q31" s="42"/>
      <c r="R31" s="43"/>
      <c r="S31" s="42"/>
      <c r="T31" s="43"/>
      <c r="U31" s="44"/>
      <c r="V31" s="44"/>
      <c r="W31" s="50"/>
      <c r="X31" s="50"/>
    </row>
    <row r="32" spans="1:24" ht="15.95" customHeight="1">
      <c r="A32" s="52">
        <v>26</v>
      </c>
      <c r="B32" s="56" t="s">
        <v>73</v>
      </c>
      <c r="C32" s="53"/>
      <c r="D32" s="45"/>
      <c r="E32" s="45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50"/>
      <c r="Q32" s="42"/>
      <c r="R32" s="43"/>
      <c r="S32" s="42"/>
      <c r="T32" s="43"/>
      <c r="U32" s="44"/>
      <c r="V32" s="44"/>
      <c r="W32" s="50"/>
      <c r="X32" s="50"/>
    </row>
    <row r="33" spans="1:24" ht="15.95" customHeight="1">
      <c r="A33" s="52">
        <v>27</v>
      </c>
      <c r="B33" s="55" t="s">
        <v>74</v>
      </c>
      <c r="C33" s="53"/>
      <c r="D33" s="45"/>
      <c r="E33" s="45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50"/>
      <c r="Q33" s="42"/>
      <c r="R33" s="43"/>
      <c r="S33" s="42"/>
      <c r="T33" s="43"/>
      <c r="U33" s="44"/>
      <c r="V33" s="44"/>
      <c r="W33" s="50"/>
      <c r="X33" s="50"/>
    </row>
    <row r="34" spans="1:24" ht="15.95" customHeight="1">
      <c r="A34" s="52">
        <v>28</v>
      </c>
      <c r="B34" s="56" t="s">
        <v>75</v>
      </c>
      <c r="C34" s="53">
        <v>106600</v>
      </c>
      <c r="D34" s="45">
        <v>100</v>
      </c>
      <c r="E34" s="45">
        <v>3</v>
      </c>
      <c r="F34" s="36">
        <f t="shared" si="0"/>
        <v>300</v>
      </c>
      <c r="G34" s="37">
        <v>1669</v>
      </c>
      <c r="H34" s="38">
        <f t="shared" si="1"/>
        <v>55.633333333333333</v>
      </c>
      <c r="I34" s="39">
        <v>41.6</v>
      </c>
      <c r="J34" s="38">
        <f t="shared" si="2"/>
        <v>23.143466666666669</v>
      </c>
      <c r="L34" s="52">
        <v>28</v>
      </c>
      <c r="M34" s="56" t="s">
        <v>75</v>
      </c>
      <c r="N34" s="40">
        <f t="shared" si="3"/>
        <v>41.6</v>
      </c>
      <c r="O34" s="40">
        <f t="shared" si="3"/>
        <v>23.143466666666669</v>
      </c>
      <c r="P34" s="30">
        <v>70.739999999999995</v>
      </c>
      <c r="Q34" s="49">
        <v>0.83</v>
      </c>
      <c r="R34" s="43">
        <f t="shared" si="4"/>
        <v>19209.077333333335</v>
      </c>
      <c r="S34" s="49">
        <v>0.72</v>
      </c>
      <c r="T34" s="43">
        <f t="shared" si="5"/>
        <v>16663.296000000002</v>
      </c>
      <c r="U34" s="49">
        <v>47</v>
      </c>
      <c r="V34" s="49">
        <v>64</v>
      </c>
      <c r="W34" s="30">
        <v>29.5</v>
      </c>
      <c r="X34" s="30">
        <v>46.88</v>
      </c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5"/>
  <sheetViews>
    <sheetView workbookViewId="0">
      <selection activeCell="U32" sqref="U32"/>
    </sheetView>
  </sheetViews>
  <sheetFormatPr defaultRowHeight="12.75"/>
  <cols>
    <col min="1" max="1" width="14.140625" style="105" customWidth="1"/>
    <col min="2" max="2" width="17.85546875" style="105" customWidth="1"/>
    <col min="3" max="3" width="12.5703125" style="105" customWidth="1"/>
    <col min="4" max="4" width="12.7109375" style="146" customWidth="1"/>
    <col min="5" max="5" width="17.85546875" style="146" customWidth="1"/>
    <col min="6" max="6" width="16.7109375" style="105" customWidth="1"/>
    <col min="7" max="7" width="15.7109375" style="105" customWidth="1"/>
    <col min="8" max="8" width="15.85546875" style="105" customWidth="1"/>
    <col min="9" max="9" width="20" style="105" customWidth="1"/>
    <col min="10" max="16384" width="9.140625" style="105"/>
  </cols>
  <sheetData>
    <row r="1" spans="2:9" ht="22.5">
      <c r="B1" s="101" t="s">
        <v>145</v>
      </c>
      <c r="C1" s="101"/>
      <c r="D1" s="102"/>
      <c r="E1" s="102"/>
      <c r="F1" s="103"/>
      <c r="G1" s="103"/>
      <c r="H1" s="103"/>
      <c r="I1" s="104"/>
    </row>
    <row r="2" spans="2:9" ht="20.25">
      <c r="B2" s="106" t="s">
        <v>146</v>
      </c>
      <c r="C2" s="106"/>
      <c r="D2" s="102"/>
      <c r="E2" s="102"/>
      <c r="F2" s="103"/>
      <c r="G2" s="103"/>
      <c r="H2" s="103"/>
      <c r="I2" s="107"/>
    </row>
    <row r="3" spans="2:9" ht="20.25">
      <c r="B3" s="106" t="s">
        <v>147</v>
      </c>
      <c r="C3" s="106"/>
      <c r="D3" s="102"/>
      <c r="E3" s="102"/>
      <c r="F3" s="103"/>
      <c r="G3" s="103"/>
      <c r="H3" s="103"/>
      <c r="I3" s="104"/>
    </row>
    <row r="4" spans="2:9" ht="18" thickBot="1">
      <c r="B4" s="108" t="s">
        <v>148</v>
      </c>
      <c r="C4" s="109"/>
      <c r="D4" s="110"/>
      <c r="E4" s="110"/>
      <c r="F4" s="111"/>
      <c r="G4" s="111"/>
      <c r="H4" s="111"/>
      <c r="I4" s="112"/>
    </row>
    <row r="5" spans="2:9" ht="17.25" customHeight="1">
      <c r="B5" s="113" t="s">
        <v>28</v>
      </c>
      <c r="C5" s="114" t="s">
        <v>149</v>
      </c>
      <c r="D5" s="114" t="s">
        <v>150</v>
      </c>
      <c r="E5" s="115" t="s">
        <v>151</v>
      </c>
      <c r="F5" s="116" t="s">
        <v>152</v>
      </c>
      <c r="G5" s="114" t="s">
        <v>153</v>
      </c>
      <c r="H5" s="114" t="s">
        <v>154</v>
      </c>
      <c r="I5" s="117" t="s">
        <v>155</v>
      </c>
    </row>
    <row r="6" spans="2:9" ht="16.5" customHeight="1" thickBot="1">
      <c r="B6" s="118" t="s">
        <v>13</v>
      </c>
      <c r="C6" s="119"/>
      <c r="D6" s="119" t="s">
        <v>156</v>
      </c>
      <c r="E6" s="120" t="s">
        <v>157</v>
      </c>
      <c r="F6" s="119" t="s">
        <v>158</v>
      </c>
      <c r="G6" s="119" t="s">
        <v>159</v>
      </c>
      <c r="H6" s="119" t="s">
        <v>160</v>
      </c>
      <c r="I6" s="121" t="s">
        <v>161</v>
      </c>
    </row>
    <row r="7" spans="2:9" ht="18">
      <c r="B7" s="122" t="s">
        <v>162</v>
      </c>
      <c r="C7" s="123">
        <v>230</v>
      </c>
      <c r="D7" s="124">
        <f>COUNT('11-ISO-Kiszonka-KRASNODĘBSKI'!C11,'11-ISO-Kiszonka-JURZYK'!C11,'11-ISO-Kiszonka-CYRAN'!C11,'11-ISO-Kiszonka-WYSZYŃSKI'!C11,'11-ISO-Kiszonka-NIEMIRA'!C11,'11-ISO-Kiszonka-DOLECKI'!C11,'11-ISO-Kiszonka-MIŚKIEWICZ'!C11,'11-ISO-Kiszonka-SK DOBRZYNIEWO'!C11,'11-ISO-Kiszonka-BĄDECZ'!C11,'11-ISO-Kiszonka-POLANOWICE'!C11,'11-ISO-Kiszonka-TIPPERARY'!C11,'11-ISO-Kiszonka-KOSOWO'!C11,'11-ISO-Kiszonka-PAWŁOWICE'!C11,'11-ISO-Kiszonka-KOBYLNIKI'!C11,'11-ISO-Kiszonka-GOLA'!C11,'11-ISO-Kiszonka-KAROLEW'!C11,'11-ISO-Kiszonka-TUREW'!C11,'11-ISO-Kiszonka-ANTCZAK'!C11,'11-ISO-Kiszonka-BESTRY'!C11,'11-ISO-Kiszonka-FRANKIEWICZ'!C11,'11-ISO-Kiszonka-MAJDECKI'!C11,'11-ISO-Kiszonka-BARA'!C11,'11-ISO-Kiszonka-KAPICAMARIANNA'!C11,'11-ISO-Kiszonka-KUBIAK'!C11,'11-ISO-Kiszonka-TODOROWSKI'!C11,'11-ISO-Kiszonka-RASIŃSKI'!C11,'11-ISO-Kiszonka-DUBIEL'!C11)</f>
        <v>20</v>
      </c>
      <c r="E7" s="124">
        <f>AVERAGE('11-ISO-Kiszonka-KRASNODĘBSKI'!C11,'11-ISO-Kiszonka-JURZYK'!C11,'11-ISO-Kiszonka-CYRAN'!C11,'11-ISO-Kiszonka-WYSZYŃSKI'!C11,'11-ISO-Kiszonka-NIEMIRA'!C11,'11-ISO-Kiszonka-DOLECKI'!C11,'11-ISO-Kiszonka-MIŚKIEWICZ'!C11,'11-ISO-Kiszonka-SK DOBRZYNIEWO'!C11,'11-ISO-Kiszonka-BĄDECZ'!C11,'11-ISO-Kiszonka-POLANOWICE'!C11,'11-ISO-Kiszonka-TIPPERARY'!C11,'11-ISO-Kiszonka-KOSOWO'!C11,'11-ISO-Kiszonka-PAWŁOWICE'!C11,'11-ISO-Kiszonka-KOBYLNIKI'!C11,'11-ISO-Kiszonka-GOLA'!C11,'11-ISO-Kiszonka-KAROLEW'!C11,'11-ISO-Kiszonka-TUREW'!C11,'11-ISO-Kiszonka-ANTCZAK'!C11,'11-ISO-Kiszonka-BESTRY'!C11,'11-ISO-Kiszonka-FRANKIEWICZ'!C11,'11-ISO-Kiszonka-MAJDECKI'!C11,'11-ISO-Kiszonka-BARA'!C11,'11-ISO-Kiszonka-KAPICAMARIANNA'!C11,'11-ISO-Kiszonka-KUBIAK'!C11,'11-ISO-Kiszonka-TODOROWSKI'!C11,'11-ISO-Kiszonka-RASIŃSKI'!C11,'11-ISO-Kiszonka-DUBIEL'!C11)</f>
        <v>84081.2</v>
      </c>
      <c r="F7" s="125">
        <f>AVERAGE('11-ISO-Kiszonka-KRASNODĘBSKI'!H11,'11-ISO-Kiszonka-JURZYK'!H11,'11-ISO-Kiszonka-CYRAN'!H11,'11-ISO-Kiszonka-WYSZYŃSKI'!H11,'11-ISO-Kiszonka-NIEMIRA'!H11,'11-ISO-Kiszonka-DOLECKI'!H11,'11-ISO-Kiszonka-MIŚKIEWICZ'!H11,'11-ISO-Kiszonka-SK DOBRZYNIEWO'!H11,'11-ISO-Kiszonka-BĄDECZ'!H11,'11-ISO-Kiszonka-POLANOWICE'!H11,'11-ISO-Kiszonka-TIPPERARY'!H11,'11-ISO-Kiszonka-KOSOWO'!H11,'11-ISO-Kiszonka-PAWŁOWICE'!H11,'11-ISO-Kiszonka-KOBYLNIKI'!H11,'11-ISO-Kiszonka-GOLA'!H11,'11-ISO-Kiszonka-KAROLEW'!H11,'11-ISO-Kiszonka-TUREW'!H11,'11-ISO-Kiszonka-ANTCZAK'!H11,'11-ISO-Kiszonka-BESTRY'!H11,'11-ISO-Kiszonka-FRANKIEWICZ'!H11,'11-ISO-Kiszonka-MAJDECKI'!H11,'11-ISO-Kiszonka-BARA'!H11,'11-ISO-Kiszonka-KAPICAMARIANNA'!H11,'11-ISO-Kiszonka-KUBIAK'!H11,'11-ISO-Kiszonka-TODOROWSKI'!H11,'11-ISO-Kiszonka-RASIŃSKI'!H11,'11-ISO-Kiszonka-DUBIEL'!H11)</f>
        <v>39.785362234168723</v>
      </c>
      <c r="G7" s="125">
        <f>AVERAGE('11-ISO-Kiszonka-KRASNODĘBSKI'!I11,'11-ISO-Kiszonka-JURZYK'!I11,'11-ISO-Kiszonka-CYRAN'!I11,'11-ISO-Kiszonka-WYSZYŃSKI'!I11,'11-ISO-Kiszonka-NIEMIRA'!I11,'11-ISO-Kiszonka-DOLECKI'!I11,'11-ISO-Kiszonka-MIŚKIEWICZ'!I11,'11-ISO-Kiszonka-SK DOBRZYNIEWO'!I11,'11-ISO-Kiszonka-BĄDECZ'!I11,'11-ISO-Kiszonka-POLANOWICE'!I11,'11-ISO-Kiszonka-TIPPERARY'!I11,'11-ISO-Kiszonka-KOSOWO'!I11,'11-ISO-Kiszonka-PAWŁOWICE'!I11,'11-ISO-Kiszonka-KOBYLNIKI'!I11,'11-ISO-Kiszonka-GOLA'!I11,'11-ISO-Kiszonka-KAROLEW'!I11,'11-ISO-Kiszonka-TUREW'!I11,'11-ISO-Kiszonka-ANTCZAK'!I11,'11-ISO-Kiszonka-BESTRY'!I11,'11-ISO-Kiszonka-FRANKIEWICZ'!I11,'11-ISO-Kiszonka-MAJDECKI'!I11,'11-ISO-Kiszonka-BARA'!I11,'11-ISO-Kiszonka-KAPICAMARIANNA'!I11,'11-ISO-Kiszonka-KUBIAK'!I11,'11-ISO-Kiszonka-TODOROWSKI'!I11,'11-ISO-Kiszonka-RASIŃSKI'!I11,'11-ISO-Kiszonka-DUBIEL'!I11)</f>
        <v>45.142000000000003</v>
      </c>
      <c r="H7" s="125">
        <f>AVERAGE('11-ISO-Kiszonka-KRASNODĘBSKI'!J11,'11-ISO-Kiszonka-JURZYK'!J11,'11-ISO-Kiszonka-CYRAN'!J11,'11-ISO-Kiszonka-WYSZYŃSKI'!J11,'11-ISO-Kiszonka-NIEMIRA'!J11,'11-ISO-Kiszonka-DOLECKI'!J11,'11-ISO-Kiszonka-MIŚKIEWICZ'!J11,'11-ISO-Kiszonka-SK DOBRZYNIEWO'!J11,'11-ISO-Kiszonka-BĄDECZ'!J11,'11-ISO-Kiszonka-POLANOWICE'!J11,'11-ISO-Kiszonka-TIPPERARY'!J11,'11-ISO-Kiszonka-KOSOWO'!J11,'11-ISO-Kiszonka-PAWŁOWICE'!J11,'11-ISO-Kiszonka-KOBYLNIKI'!J11,'11-ISO-Kiszonka-GOLA'!J11,'11-ISO-Kiszonka-KAROLEW'!J11,'11-ISO-Kiszonka-TUREW'!J11,'11-ISO-Kiszonka-ANTCZAK'!J11,'11-ISO-Kiszonka-BESTRY'!J11,'11-ISO-Kiszonka-FRANKIEWICZ'!J11,'11-ISO-Kiszonka-MAJDECKI'!J11,'11-ISO-Kiszonka-BARA'!J11,'11-ISO-Kiszonka-KAPICAMARIANNA'!J11,'11-ISO-Kiszonka-KUBIAK'!J11,'11-ISO-Kiszonka-TODOROWSKI'!J11,'11-ISO-Kiszonka-RASIŃSKI'!J11,'11-ISO-Kiszonka-DUBIEL'!J11)</f>
        <v>17.51436827318043</v>
      </c>
      <c r="I7" s="126">
        <f>MAX('11-ISO-Kiszonka-KRASNODĘBSKI'!J11,'11-ISO-Kiszonka-JURZYK'!J11,'11-ISO-Kiszonka-CYRAN'!J11,'11-ISO-Kiszonka-WYSZYŃSKI'!J11,'11-ISO-Kiszonka-NIEMIRA'!J11,'11-ISO-Kiszonka-DOLECKI'!J11,'11-ISO-Kiszonka-MIŚKIEWICZ'!J11,'11-ISO-Kiszonka-SK DOBRZYNIEWO'!J11,'11-ISO-Kiszonka-BĄDECZ'!J11,'11-ISO-Kiszonka-POLANOWICE'!J11,'11-ISO-Kiszonka-TIPPERARY'!J11,'11-ISO-Kiszonka-KOSOWO'!J11,'11-ISO-Kiszonka-PAWŁOWICE'!J11,'11-ISO-Kiszonka-KOBYLNIKI'!J11,'11-ISO-Kiszonka-GOLA'!J11,'11-ISO-Kiszonka-KAROLEW'!J11,'11-ISO-Kiszonka-TUREW'!J11,'11-ISO-Kiszonka-ANTCZAK'!J11,'11-ISO-Kiszonka-BESTRY'!J11,'11-ISO-Kiszonka-FRANKIEWICZ'!J11,'11-ISO-Kiszonka-MAJDECKI'!J11,'11-ISO-Kiszonka-BARA'!J11,'11-ISO-Kiszonka-KAPICAMARIANNA'!J11,'11-ISO-Kiszonka-KUBIAK'!J11,'11-ISO-Kiszonka-TODOROWSKI'!J11,'11-ISO-Kiszonka-RASIŃSKI'!J11,'11-ISO-Kiszonka-DUBIEL'!J11)</f>
        <v>23.907405128205127</v>
      </c>
    </row>
    <row r="8" spans="2:9" ht="18">
      <c r="B8" s="127" t="s">
        <v>163</v>
      </c>
      <c r="C8" s="128">
        <v>230</v>
      </c>
      <c r="D8" s="129">
        <f>COUNT('11-ISO-Kiszonka-KRASNODĘBSKI'!C12,'11-ISO-Kiszonka-JURZYK'!C12,'11-ISO-Kiszonka-CYRAN'!C12,'11-ISO-Kiszonka-WYSZYŃSKI'!C12,'11-ISO-Kiszonka-NIEMIRA'!C12,'11-ISO-Kiszonka-DOLECKI'!C12,'11-ISO-Kiszonka-MIŚKIEWICZ'!C12,'11-ISO-Kiszonka-SK DOBRZYNIEWO'!C12,'11-ISO-Kiszonka-BĄDECZ'!C12,'11-ISO-Kiszonka-POLANOWICE'!C12,'11-ISO-Kiszonka-TIPPERARY'!C12,'11-ISO-Kiszonka-KOSOWO'!C12,'11-ISO-Kiszonka-PAWŁOWICE'!C12,'11-ISO-Kiszonka-KOBYLNIKI'!C12,'11-ISO-Kiszonka-GOLA'!C12,'11-ISO-Kiszonka-KAROLEW'!C12,'11-ISO-Kiszonka-TUREW'!C12,'11-ISO-Kiszonka-ANTCZAK'!C12,'11-ISO-Kiszonka-BESTRY'!C12,'11-ISO-Kiszonka-FRANKIEWICZ'!C12,'11-ISO-Kiszonka-MAJDECKI'!C12,'11-ISO-Kiszonka-BARA'!C12,'11-ISO-Kiszonka-KAPICAMARIANNA'!C12,'11-ISO-Kiszonka-KUBIAK'!C12,'11-ISO-Kiszonka-TODOROWSKI'!C12,'11-ISO-Kiszonka-RASIŃSKI'!C12,'11-ISO-Kiszonka-DUBIEL'!C12)</f>
        <v>4</v>
      </c>
      <c r="E8" s="129">
        <f>AVERAGE('11-ISO-Kiszonka-KRASNODĘBSKI'!C12,'11-ISO-Kiszonka-JURZYK'!C12,'11-ISO-Kiszonka-CYRAN'!C12,'11-ISO-Kiszonka-WYSZYŃSKI'!C12,'11-ISO-Kiszonka-NIEMIRA'!C12,'11-ISO-Kiszonka-DOLECKI'!C12,'11-ISO-Kiszonka-MIŚKIEWICZ'!C12,'11-ISO-Kiszonka-SK DOBRZYNIEWO'!C12,'11-ISO-Kiszonka-BĄDECZ'!C12,'11-ISO-Kiszonka-POLANOWICE'!C12,'11-ISO-Kiszonka-TIPPERARY'!C12,'11-ISO-Kiszonka-KOSOWO'!C12,'11-ISO-Kiszonka-PAWŁOWICE'!C12,'11-ISO-Kiszonka-KOBYLNIKI'!C12,'11-ISO-Kiszonka-GOLA'!C12,'11-ISO-Kiszonka-KAROLEW'!C12,'11-ISO-Kiszonka-TUREW'!C12,'11-ISO-Kiszonka-ANTCZAK'!C12,'11-ISO-Kiszonka-BESTRY'!C12,'11-ISO-Kiszonka-FRANKIEWICZ'!C12,'11-ISO-Kiszonka-MAJDECKI'!C12,'11-ISO-Kiszonka-BARA'!C12,'11-ISO-Kiszonka-KAPICAMARIANNA'!C12,'11-ISO-Kiszonka-KUBIAK'!C12,'11-ISO-Kiszonka-TODOROWSKI'!C12,'11-ISO-Kiszonka-RASIŃSKI'!C12,'11-ISO-Kiszonka-DUBIEL'!C12)</f>
        <v>81333.5</v>
      </c>
      <c r="F8" s="130">
        <f>AVERAGE('11-ISO-Kiszonka-KRASNODĘBSKI'!H12,'11-ISO-Kiszonka-JURZYK'!H12,'11-ISO-Kiszonka-CYRAN'!H12,'11-ISO-Kiszonka-WYSZYŃSKI'!H12,'11-ISO-Kiszonka-NIEMIRA'!H12,'11-ISO-Kiszonka-DOLECKI'!H12,'11-ISO-Kiszonka-MIŚKIEWICZ'!H12,'11-ISO-Kiszonka-SK DOBRZYNIEWO'!H12,'11-ISO-Kiszonka-BĄDECZ'!H12,'11-ISO-Kiszonka-POLANOWICE'!H12,'11-ISO-Kiszonka-TIPPERARY'!H12,'11-ISO-Kiszonka-KOSOWO'!H12,'11-ISO-Kiszonka-PAWŁOWICE'!H12,'11-ISO-Kiszonka-KOBYLNIKI'!H12,'11-ISO-Kiszonka-GOLA'!H12,'11-ISO-Kiszonka-KAROLEW'!H12,'11-ISO-Kiszonka-TUREW'!H12,'11-ISO-Kiszonka-ANTCZAK'!H12,'11-ISO-Kiszonka-BESTRY'!H12,'11-ISO-Kiszonka-FRANKIEWICZ'!H12,'11-ISO-Kiszonka-MAJDECKI'!H12,'11-ISO-Kiszonka-BARA'!H12,'11-ISO-Kiszonka-KAPICAMARIANNA'!H12,'11-ISO-Kiszonka-KUBIAK'!H12,'11-ISO-Kiszonka-TODOROWSKI'!H12,'11-ISO-Kiszonka-RASIŃSKI'!H12,'11-ISO-Kiszonka-DUBIEL'!H12)</f>
        <v>39.664483334638376</v>
      </c>
      <c r="G8" s="130">
        <f>AVERAGE('11-ISO-Kiszonka-KRASNODĘBSKI'!I12,'11-ISO-Kiszonka-JURZYK'!I12,'11-ISO-Kiszonka-CYRAN'!I12,'11-ISO-Kiszonka-WYSZYŃSKI'!I12,'11-ISO-Kiszonka-NIEMIRA'!I12,'11-ISO-Kiszonka-DOLECKI'!I12,'11-ISO-Kiszonka-MIŚKIEWICZ'!I12,'11-ISO-Kiszonka-SK DOBRZYNIEWO'!I12,'11-ISO-Kiszonka-BĄDECZ'!I12,'11-ISO-Kiszonka-POLANOWICE'!I12,'11-ISO-Kiszonka-TIPPERARY'!I12,'11-ISO-Kiszonka-KOSOWO'!I12,'11-ISO-Kiszonka-PAWŁOWICE'!I12,'11-ISO-Kiszonka-KOBYLNIKI'!I12,'11-ISO-Kiszonka-GOLA'!I12,'11-ISO-Kiszonka-KAROLEW'!I12,'11-ISO-Kiszonka-TUREW'!I12,'11-ISO-Kiszonka-ANTCZAK'!I12,'11-ISO-Kiszonka-BESTRY'!I12,'11-ISO-Kiszonka-FRANKIEWICZ'!I12,'11-ISO-Kiszonka-MAJDECKI'!I12,'11-ISO-Kiszonka-BARA'!I12,'11-ISO-Kiszonka-KAPICAMARIANNA'!I12,'11-ISO-Kiszonka-KUBIAK'!I12,'11-ISO-Kiszonka-TODOROWSKI'!I12,'11-ISO-Kiszonka-RASIŃSKI'!I12,'11-ISO-Kiszonka-DUBIEL'!I12)</f>
        <v>40.480000000000004</v>
      </c>
      <c r="H8" s="130">
        <f>AVERAGE('11-ISO-Kiszonka-KRASNODĘBSKI'!J12,'11-ISO-Kiszonka-JURZYK'!J12,'11-ISO-Kiszonka-CYRAN'!J12,'11-ISO-Kiszonka-WYSZYŃSKI'!J12,'11-ISO-Kiszonka-NIEMIRA'!J12,'11-ISO-Kiszonka-DOLECKI'!J12,'11-ISO-Kiszonka-MIŚKIEWICZ'!J12,'11-ISO-Kiszonka-SK DOBRZYNIEWO'!J12,'11-ISO-Kiszonka-BĄDECZ'!J12,'11-ISO-Kiszonka-POLANOWICE'!J12,'11-ISO-Kiszonka-TIPPERARY'!J12,'11-ISO-Kiszonka-KOSOWO'!J12,'11-ISO-Kiszonka-PAWŁOWICE'!J12,'11-ISO-Kiszonka-KOBYLNIKI'!J12,'11-ISO-Kiszonka-GOLA'!J12,'11-ISO-Kiszonka-KAROLEW'!J12,'11-ISO-Kiszonka-TUREW'!J12,'11-ISO-Kiszonka-ANTCZAK'!J12,'11-ISO-Kiszonka-BESTRY'!J12,'11-ISO-Kiszonka-FRANKIEWICZ'!J12,'11-ISO-Kiszonka-MAJDECKI'!J12,'11-ISO-Kiszonka-BARA'!J12,'11-ISO-Kiszonka-KAPICAMARIANNA'!J12,'11-ISO-Kiszonka-KUBIAK'!J12,'11-ISO-Kiszonka-TODOROWSKI'!J12,'11-ISO-Kiszonka-RASIŃSKI'!J12,'11-ISO-Kiszonka-DUBIEL'!J12)</f>
        <v>15.497168286221388</v>
      </c>
      <c r="I8" s="131">
        <f>MAX('11-ISO-Kiszonka-KRASNODĘBSKI'!J12,'11-ISO-Kiszonka-JURZYK'!J12,'11-ISO-Kiszonka-CYRAN'!J12,'11-ISO-Kiszonka-WYSZYŃSKI'!J12,'11-ISO-Kiszonka-NIEMIRA'!J12,'11-ISO-Kiszonka-DOLECKI'!J12,'11-ISO-Kiszonka-MIŚKIEWICZ'!J12,'11-ISO-Kiszonka-SK DOBRZYNIEWO'!J12,'11-ISO-Kiszonka-BĄDECZ'!J12,'11-ISO-Kiszonka-POLANOWICE'!J12,'11-ISO-Kiszonka-TIPPERARY'!J12,'11-ISO-Kiszonka-KOSOWO'!J12,'11-ISO-Kiszonka-PAWŁOWICE'!J12,'11-ISO-Kiszonka-KOBYLNIKI'!J12,'11-ISO-Kiszonka-GOLA'!J12,'11-ISO-Kiszonka-KAROLEW'!J12,'11-ISO-Kiszonka-TUREW'!J12,'11-ISO-Kiszonka-ANTCZAK'!J12,'11-ISO-Kiszonka-BESTRY'!J12,'11-ISO-Kiszonka-FRANKIEWICZ'!J12,'11-ISO-Kiszonka-MAJDECKI'!J12,'11-ISO-Kiszonka-BARA'!J12,'11-ISO-Kiszonka-KAPICAMARIANNA'!J12,'11-ISO-Kiszonka-KUBIAK'!J12,'11-ISO-Kiszonka-TODOROWSKI'!J12,'11-ISO-Kiszonka-RASIŃSKI'!J12,'11-ISO-Kiszonka-DUBIEL'!J12)</f>
        <v>20.470795061728396</v>
      </c>
    </row>
    <row r="9" spans="2:9" ht="18">
      <c r="B9" s="132" t="s">
        <v>164</v>
      </c>
      <c r="C9" s="128">
        <v>240</v>
      </c>
      <c r="D9" s="129">
        <f>COUNT('11-ISO-Kiszonka-KRASNODĘBSKI'!C13,'11-ISO-Kiszonka-JURZYK'!C13,'11-ISO-Kiszonka-CYRAN'!C13,'11-ISO-Kiszonka-WYSZYŃSKI'!C13,'11-ISO-Kiszonka-NIEMIRA'!C13,'11-ISO-Kiszonka-DOLECKI'!C13,'11-ISO-Kiszonka-MIŚKIEWICZ'!C13,'11-ISO-Kiszonka-SK DOBRZYNIEWO'!C13,'11-ISO-Kiszonka-BĄDECZ'!C13,'11-ISO-Kiszonka-POLANOWICE'!C13,'11-ISO-Kiszonka-TIPPERARY'!C13,'11-ISO-Kiszonka-KOSOWO'!C13,'11-ISO-Kiszonka-PAWŁOWICE'!C13,'11-ISO-Kiszonka-KOBYLNIKI'!C13,'11-ISO-Kiszonka-GOLA'!C13,'11-ISO-Kiszonka-KAROLEW'!C13,'11-ISO-Kiszonka-TUREW'!C13,'11-ISO-Kiszonka-ANTCZAK'!C13,'11-ISO-Kiszonka-BESTRY'!C13,'11-ISO-Kiszonka-FRANKIEWICZ'!C13,'11-ISO-Kiszonka-MAJDECKI'!C13,'11-ISO-Kiszonka-BARA'!C13,'11-ISO-Kiszonka-KAPICAMARIANNA'!C13,'11-ISO-Kiszonka-KUBIAK'!C13,'11-ISO-Kiszonka-TODOROWSKI'!C13,'11-ISO-Kiszonka-RASIŃSKI'!C13,'11-ISO-Kiszonka-DUBIEL'!C13)</f>
        <v>6</v>
      </c>
      <c r="E9" s="129">
        <f>AVERAGE('11-ISO-Kiszonka-KRASNODĘBSKI'!C13,'11-ISO-Kiszonka-JURZYK'!C13,'11-ISO-Kiszonka-CYRAN'!C13,'11-ISO-Kiszonka-WYSZYŃSKI'!C13,'11-ISO-Kiszonka-NIEMIRA'!C13,'11-ISO-Kiszonka-DOLECKI'!C13,'11-ISO-Kiszonka-MIŚKIEWICZ'!C13,'11-ISO-Kiszonka-SK DOBRZYNIEWO'!C13,'11-ISO-Kiszonka-BĄDECZ'!C13,'11-ISO-Kiszonka-POLANOWICE'!C13,'11-ISO-Kiszonka-TIPPERARY'!C13,'11-ISO-Kiszonka-KOSOWO'!C13,'11-ISO-Kiszonka-PAWŁOWICE'!C13,'11-ISO-Kiszonka-KOBYLNIKI'!C13,'11-ISO-Kiszonka-GOLA'!C13,'11-ISO-Kiszonka-KAROLEW'!C13,'11-ISO-Kiszonka-TUREW'!C13,'11-ISO-Kiszonka-ANTCZAK'!C13,'11-ISO-Kiszonka-BESTRY'!C13,'11-ISO-Kiszonka-FRANKIEWICZ'!C13,'11-ISO-Kiszonka-MAJDECKI'!C13,'11-ISO-Kiszonka-BARA'!C13,'11-ISO-Kiszonka-KAPICAMARIANNA'!C13,'11-ISO-Kiszonka-KUBIAK'!C13,'11-ISO-Kiszonka-TODOROWSKI'!C13,'11-ISO-Kiszonka-RASIŃSKI'!C13,'11-ISO-Kiszonka-DUBIEL'!C13)</f>
        <v>78778.5</v>
      </c>
      <c r="F9" s="130">
        <f>AVERAGE('11-ISO-Kiszonka-KRASNODĘBSKI'!H13,'11-ISO-Kiszonka-JURZYK'!H13,'11-ISO-Kiszonka-CYRAN'!H13,'11-ISO-Kiszonka-WYSZYŃSKI'!H13,'11-ISO-Kiszonka-NIEMIRA'!H13,'11-ISO-Kiszonka-DOLECKI'!H13,'11-ISO-Kiszonka-MIŚKIEWICZ'!H13,'11-ISO-Kiszonka-SK DOBRZYNIEWO'!H13,'11-ISO-Kiszonka-BĄDECZ'!H13,'11-ISO-Kiszonka-POLANOWICE'!H13,'11-ISO-Kiszonka-TIPPERARY'!H13,'11-ISO-Kiszonka-KOSOWO'!H13,'11-ISO-Kiszonka-PAWŁOWICE'!H13,'11-ISO-Kiszonka-KOBYLNIKI'!H13,'11-ISO-Kiszonka-GOLA'!H13,'11-ISO-Kiszonka-KAROLEW'!H13,'11-ISO-Kiszonka-TUREW'!H13,'11-ISO-Kiszonka-ANTCZAK'!H13,'11-ISO-Kiszonka-BESTRY'!H13,'11-ISO-Kiszonka-FRANKIEWICZ'!H13,'11-ISO-Kiszonka-MAJDECKI'!H13,'11-ISO-Kiszonka-BARA'!H13,'11-ISO-Kiszonka-KAPICAMARIANNA'!H13,'11-ISO-Kiszonka-KUBIAK'!H13,'11-ISO-Kiszonka-TODOROWSKI'!H13,'11-ISO-Kiszonka-RASIŃSKI'!H13,'11-ISO-Kiszonka-DUBIEL'!H13)</f>
        <v>36.212549476917296</v>
      </c>
      <c r="G9" s="130">
        <f>AVERAGE('11-ISO-Kiszonka-KRASNODĘBSKI'!I13,'11-ISO-Kiszonka-JURZYK'!I13,'11-ISO-Kiszonka-CYRAN'!I13,'11-ISO-Kiszonka-WYSZYŃSKI'!I13,'11-ISO-Kiszonka-NIEMIRA'!I13,'11-ISO-Kiszonka-DOLECKI'!I13,'11-ISO-Kiszonka-MIŚKIEWICZ'!I13,'11-ISO-Kiszonka-SK DOBRZYNIEWO'!I13,'11-ISO-Kiszonka-BĄDECZ'!I13,'11-ISO-Kiszonka-POLANOWICE'!I13,'11-ISO-Kiszonka-TIPPERARY'!I13,'11-ISO-Kiszonka-KOSOWO'!I13,'11-ISO-Kiszonka-PAWŁOWICE'!I13,'11-ISO-Kiszonka-KOBYLNIKI'!I13,'11-ISO-Kiszonka-GOLA'!I13,'11-ISO-Kiszonka-KAROLEW'!I13,'11-ISO-Kiszonka-TUREW'!I13,'11-ISO-Kiszonka-ANTCZAK'!I13,'11-ISO-Kiszonka-BESTRY'!I13,'11-ISO-Kiszonka-FRANKIEWICZ'!I13,'11-ISO-Kiszonka-MAJDECKI'!I13,'11-ISO-Kiszonka-BARA'!I13,'11-ISO-Kiszonka-KAPICAMARIANNA'!I13,'11-ISO-Kiszonka-KUBIAK'!I13,'11-ISO-Kiszonka-TODOROWSKI'!I13,'11-ISO-Kiszonka-RASIŃSKI'!I13,'11-ISO-Kiszonka-DUBIEL'!I13)</f>
        <v>47.71</v>
      </c>
      <c r="H9" s="130">
        <f>AVERAGE('11-ISO-Kiszonka-KRASNODĘBSKI'!J13,'11-ISO-Kiszonka-JURZYK'!J13,'11-ISO-Kiszonka-CYRAN'!J13,'11-ISO-Kiszonka-WYSZYŃSKI'!J13,'11-ISO-Kiszonka-NIEMIRA'!J13,'11-ISO-Kiszonka-DOLECKI'!J13,'11-ISO-Kiszonka-MIŚKIEWICZ'!J13,'11-ISO-Kiszonka-SK DOBRZYNIEWO'!J13,'11-ISO-Kiszonka-BĄDECZ'!J13,'11-ISO-Kiszonka-POLANOWICE'!J13,'11-ISO-Kiszonka-TIPPERARY'!J13,'11-ISO-Kiszonka-KOSOWO'!J13,'11-ISO-Kiszonka-PAWŁOWICE'!J13,'11-ISO-Kiszonka-KOBYLNIKI'!J13,'11-ISO-Kiszonka-GOLA'!J13,'11-ISO-Kiszonka-KAROLEW'!J13,'11-ISO-Kiszonka-TUREW'!J13,'11-ISO-Kiszonka-ANTCZAK'!J13,'11-ISO-Kiszonka-BESTRY'!J13,'11-ISO-Kiszonka-FRANKIEWICZ'!J13,'11-ISO-Kiszonka-MAJDECKI'!J13,'11-ISO-Kiszonka-BARA'!J13,'11-ISO-Kiszonka-KAPICAMARIANNA'!J13,'11-ISO-Kiszonka-KUBIAK'!J13,'11-ISO-Kiszonka-TODOROWSKI'!J13,'11-ISO-Kiszonka-RASIŃSKI'!J13,'11-ISO-Kiszonka-DUBIEL'!J13)</f>
        <v>16.974747758431437</v>
      </c>
      <c r="I9" s="131">
        <f>MAX('11-ISO-Kiszonka-KRASNODĘBSKI'!J13,'11-ISO-Kiszonka-JURZYK'!J13,'11-ISO-Kiszonka-CYRAN'!J13,'11-ISO-Kiszonka-WYSZYŃSKI'!J13,'11-ISO-Kiszonka-NIEMIRA'!J13,'11-ISO-Kiszonka-DOLECKI'!J13,'11-ISO-Kiszonka-MIŚKIEWICZ'!J13,'11-ISO-Kiszonka-SK DOBRZYNIEWO'!J13,'11-ISO-Kiszonka-BĄDECZ'!J13,'11-ISO-Kiszonka-POLANOWICE'!J13,'11-ISO-Kiszonka-TIPPERARY'!J13,'11-ISO-Kiszonka-KOSOWO'!J13,'11-ISO-Kiszonka-PAWŁOWICE'!J13,'11-ISO-Kiszonka-KOBYLNIKI'!J13,'11-ISO-Kiszonka-GOLA'!J13,'11-ISO-Kiszonka-KAROLEW'!J13,'11-ISO-Kiszonka-TUREW'!J13,'11-ISO-Kiszonka-ANTCZAK'!J13,'11-ISO-Kiszonka-BESTRY'!J13,'11-ISO-Kiszonka-FRANKIEWICZ'!J13,'11-ISO-Kiszonka-MAJDECKI'!J13,'11-ISO-Kiszonka-BARA'!J13,'11-ISO-Kiszonka-KAPICAMARIANNA'!J13,'11-ISO-Kiszonka-KUBIAK'!J13,'11-ISO-Kiszonka-TODOROWSKI'!J13,'11-ISO-Kiszonka-RASIŃSKI'!J13,'11-ISO-Kiszonka-DUBIEL'!J13)</f>
        <v>23.743135042735044</v>
      </c>
    </row>
    <row r="10" spans="2:9" ht="18">
      <c r="B10" s="133" t="s">
        <v>165</v>
      </c>
      <c r="C10" s="134">
        <v>230</v>
      </c>
      <c r="D10" s="135">
        <f>COUNT('11-ISO-Kiszonka-KRASNODĘBSKI'!C14,'11-ISO-Kiszonka-JURZYK'!C14,'11-ISO-Kiszonka-CYRAN'!C14,'11-ISO-Kiszonka-WYSZYŃSKI'!C14,'11-ISO-Kiszonka-NIEMIRA'!C14,'11-ISO-Kiszonka-DOLECKI'!C14,'11-ISO-Kiszonka-MIŚKIEWICZ'!C14,'11-ISO-Kiszonka-SK DOBRZYNIEWO'!C14,'11-ISO-Kiszonka-BĄDECZ'!C14,'11-ISO-Kiszonka-POLANOWICE'!C14,'11-ISO-Kiszonka-TIPPERARY'!C14,'11-ISO-Kiszonka-KOSOWO'!C14,'11-ISO-Kiszonka-PAWŁOWICE'!C14,'11-ISO-Kiszonka-KOBYLNIKI'!C14,'11-ISO-Kiszonka-GOLA'!C14,'11-ISO-Kiszonka-KAROLEW'!C14,'11-ISO-Kiszonka-TUREW'!C14,'11-ISO-Kiszonka-ANTCZAK'!C14,'11-ISO-Kiszonka-BESTRY'!C14,'11-ISO-Kiszonka-FRANKIEWICZ'!C14,'11-ISO-Kiszonka-MAJDECKI'!C14,'11-ISO-Kiszonka-BARA'!C14,'11-ISO-Kiszonka-KAPICAMARIANNA'!C14,'11-ISO-Kiszonka-KUBIAK'!C14,'11-ISO-Kiszonka-TODOROWSKI'!C14,'11-ISO-Kiszonka-RASIŃSKI'!C14,'11-ISO-Kiszonka-DUBIEL'!C14)</f>
        <v>3</v>
      </c>
      <c r="E10" s="135">
        <f>AVERAGE('11-ISO-Kiszonka-KRASNODĘBSKI'!C14,'11-ISO-Kiszonka-JURZYK'!C14,'11-ISO-Kiszonka-CYRAN'!C14,'11-ISO-Kiszonka-WYSZYŃSKI'!C14,'11-ISO-Kiszonka-NIEMIRA'!C14,'11-ISO-Kiszonka-DOLECKI'!C14,'11-ISO-Kiszonka-MIŚKIEWICZ'!C14,'11-ISO-Kiszonka-SK DOBRZYNIEWO'!C14,'11-ISO-Kiszonka-BĄDECZ'!C14,'11-ISO-Kiszonka-POLANOWICE'!C14,'11-ISO-Kiszonka-TIPPERARY'!C14,'11-ISO-Kiszonka-KOSOWO'!C14,'11-ISO-Kiszonka-PAWŁOWICE'!C14,'11-ISO-Kiszonka-KOBYLNIKI'!C14,'11-ISO-Kiszonka-GOLA'!C14,'11-ISO-Kiszonka-KAROLEW'!C14,'11-ISO-Kiszonka-TUREW'!C14,'11-ISO-Kiszonka-ANTCZAK'!C14,'11-ISO-Kiszonka-BESTRY'!C14,'11-ISO-Kiszonka-FRANKIEWICZ'!C14,'11-ISO-Kiszonka-MAJDECKI'!C14,'11-ISO-Kiszonka-BARA'!C14,'11-ISO-Kiszonka-KAPICAMARIANNA'!C14,'11-ISO-Kiszonka-KUBIAK'!C14,'11-ISO-Kiszonka-TODOROWSKI'!C14,'11-ISO-Kiszonka-RASIŃSKI'!C14,'11-ISO-Kiszonka-DUBIEL'!C14)</f>
        <v>83555.666666666672</v>
      </c>
      <c r="F10" s="136">
        <f>AVERAGE('11-ISO-Kiszonka-KRASNODĘBSKI'!H14,'11-ISO-Kiszonka-JURZYK'!H14,'11-ISO-Kiszonka-CYRAN'!H14,'11-ISO-Kiszonka-WYSZYŃSKI'!H14,'11-ISO-Kiszonka-NIEMIRA'!H14,'11-ISO-Kiszonka-DOLECKI'!H14,'11-ISO-Kiszonka-MIŚKIEWICZ'!H14,'11-ISO-Kiszonka-SK DOBRZYNIEWO'!H14,'11-ISO-Kiszonka-BĄDECZ'!H14,'11-ISO-Kiszonka-POLANOWICE'!H14,'11-ISO-Kiszonka-TIPPERARY'!H14,'11-ISO-Kiszonka-KOSOWO'!H14,'11-ISO-Kiszonka-PAWŁOWICE'!H14,'11-ISO-Kiszonka-KOBYLNIKI'!H14,'11-ISO-Kiszonka-GOLA'!H14,'11-ISO-Kiszonka-KAROLEW'!H14,'11-ISO-Kiszonka-TUREW'!H14,'11-ISO-Kiszonka-ANTCZAK'!H14,'11-ISO-Kiszonka-BESTRY'!H14,'11-ISO-Kiszonka-FRANKIEWICZ'!H14,'11-ISO-Kiszonka-MAJDECKI'!H14,'11-ISO-Kiszonka-BARA'!H14,'11-ISO-Kiszonka-KAPICAMARIANNA'!H14,'11-ISO-Kiszonka-KUBIAK'!H14,'11-ISO-Kiszonka-TODOROWSKI'!H14,'11-ISO-Kiszonka-RASIŃSKI'!H14,'11-ISO-Kiszonka-DUBIEL'!H14)</f>
        <v>49.214813147043252</v>
      </c>
      <c r="G10" s="136">
        <f>AVERAGE('11-ISO-Kiszonka-KRASNODĘBSKI'!I14,'11-ISO-Kiszonka-JURZYK'!I14,'11-ISO-Kiszonka-CYRAN'!I14,'11-ISO-Kiszonka-WYSZYŃSKI'!I14,'11-ISO-Kiszonka-NIEMIRA'!I14,'11-ISO-Kiszonka-DOLECKI'!I14,'11-ISO-Kiszonka-MIŚKIEWICZ'!I14,'11-ISO-Kiszonka-SK DOBRZYNIEWO'!I14,'11-ISO-Kiszonka-BĄDECZ'!I14,'11-ISO-Kiszonka-POLANOWICE'!I14,'11-ISO-Kiszonka-TIPPERARY'!I14,'11-ISO-Kiszonka-KOSOWO'!I14,'11-ISO-Kiszonka-PAWŁOWICE'!I14,'11-ISO-Kiszonka-KOBYLNIKI'!I14,'11-ISO-Kiszonka-GOLA'!I14,'11-ISO-Kiszonka-KAROLEW'!I14,'11-ISO-Kiszonka-TUREW'!I14,'11-ISO-Kiszonka-ANTCZAK'!I14,'11-ISO-Kiszonka-BESTRY'!I14,'11-ISO-Kiszonka-FRANKIEWICZ'!I14,'11-ISO-Kiszonka-MAJDECKI'!I14,'11-ISO-Kiszonka-BARA'!I14,'11-ISO-Kiszonka-KAPICAMARIANNA'!I14,'11-ISO-Kiszonka-KUBIAK'!I14,'11-ISO-Kiszonka-TODOROWSKI'!I14,'11-ISO-Kiszonka-RASIŃSKI'!I14,'11-ISO-Kiszonka-DUBIEL'!I14)</f>
        <v>39.526666666666664</v>
      </c>
      <c r="H10" s="136">
        <f>AVERAGE('11-ISO-Kiszonka-KRASNODĘBSKI'!J14,'11-ISO-Kiszonka-JURZYK'!J14,'11-ISO-Kiszonka-CYRAN'!J14,'11-ISO-Kiszonka-WYSZYŃSKI'!J14,'11-ISO-Kiszonka-NIEMIRA'!J14,'11-ISO-Kiszonka-DOLECKI'!J14,'11-ISO-Kiszonka-MIŚKIEWICZ'!J14,'11-ISO-Kiszonka-SK DOBRZYNIEWO'!J14,'11-ISO-Kiszonka-BĄDECZ'!J14,'11-ISO-Kiszonka-POLANOWICE'!J14,'11-ISO-Kiszonka-TIPPERARY'!J14,'11-ISO-Kiszonka-KOSOWO'!J14,'11-ISO-Kiszonka-PAWŁOWICE'!J14,'11-ISO-Kiszonka-KOBYLNIKI'!J14,'11-ISO-Kiszonka-GOLA'!J14,'11-ISO-Kiszonka-KAROLEW'!J14,'11-ISO-Kiszonka-TUREW'!J14,'11-ISO-Kiszonka-ANTCZAK'!J14,'11-ISO-Kiszonka-BESTRY'!J14,'11-ISO-Kiszonka-FRANKIEWICZ'!J14,'11-ISO-Kiszonka-MAJDECKI'!J14,'11-ISO-Kiszonka-BARA'!J14,'11-ISO-Kiszonka-KAPICAMARIANNA'!J14,'11-ISO-Kiszonka-KUBIAK'!J14,'11-ISO-Kiszonka-TODOROWSKI'!J14,'11-ISO-Kiszonka-RASIŃSKI'!J14,'11-ISO-Kiszonka-DUBIEL'!J14)</f>
        <v>19.01539252254619</v>
      </c>
      <c r="I10" s="137">
        <f>MAX('11-ISO-Kiszonka-KRASNODĘBSKI'!J14,'11-ISO-Kiszonka-JURZYK'!J14,'11-ISO-Kiszonka-CYRAN'!J14,'11-ISO-Kiszonka-WYSZYŃSKI'!J14,'11-ISO-Kiszonka-NIEMIRA'!J14,'11-ISO-Kiszonka-DOLECKI'!J14,'11-ISO-Kiszonka-MIŚKIEWICZ'!J14,'11-ISO-Kiszonka-SK DOBRZYNIEWO'!J14,'11-ISO-Kiszonka-BĄDECZ'!J14,'11-ISO-Kiszonka-POLANOWICE'!J14,'11-ISO-Kiszonka-TIPPERARY'!J14,'11-ISO-Kiszonka-KOSOWO'!J14,'11-ISO-Kiszonka-PAWŁOWICE'!J14,'11-ISO-Kiszonka-KOBYLNIKI'!J14,'11-ISO-Kiszonka-GOLA'!J14,'11-ISO-Kiszonka-KAROLEW'!J14,'11-ISO-Kiszonka-TUREW'!J14,'11-ISO-Kiszonka-ANTCZAK'!J14,'11-ISO-Kiszonka-BESTRY'!J14,'11-ISO-Kiszonka-FRANKIEWICZ'!J14,'11-ISO-Kiszonka-MAJDECKI'!J14,'11-ISO-Kiszonka-BARA'!J14,'11-ISO-Kiszonka-KAPICAMARIANNA'!J14,'11-ISO-Kiszonka-KUBIAK'!J14,'11-ISO-Kiszonka-TODOROWSKI'!J14,'11-ISO-Kiszonka-RASIŃSKI'!J14,'11-ISO-Kiszonka-DUBIEL'!J14)</f>
        <v>21.893283950617285</v>
      </c>
    </row>
    <row r="11" spans="2:9" ht="18">
      <c r="B11" s="138" t="s">
        <v>166</v>
      </c>
      <c r="C11" s="135">
        <v>250</v>
      </c>
      <c r="D11" s="135">
        <f>COUNT('11-ISO-Kiszonka-KRASNODĘBSKI'!C15,'11-ISO-Kiszonka-JURZYK'!C15,'11-ISO-Kiszonka-CYRAN'!C15,'11-ISO-Kiszonka-WYSZYŃSKI'!C15,'11-ISO-Kiszonka-NIEMIRA'!C15,'11-ISO-Kiszonka-DOLECKI'!C15,'11-ISO-Kiszonka-MIŚKIEWICZ'!C15,'11-ISO-Kiszonka-SK DOBRZYNIEWO'!C15,'11-ISO-Kiszonka-BĄDECZ'!C15,'11-ISO-Kiszonka-POLANOWICE'!C15,'11-ISO-Kiszonka-TIPPERARY'!C15,'11-ISO-Kiszonka-KOSOWO'!C15,'11-ISO-Kiszonka-PAWŁOWICE'!C15,'11-ISO-Kiszonka-KOBYLNIKI'!C15,'11-ISO-Kiszonka-GOLA'!C15,'11-ISO-Kiszonka-KAROLEW'!C15,'11-ISO-Kiszonka-TUREW'!C15,'11-ISO-Kiszonka-ANTCZAK'!C15,'11-ISO-Kiszonka-BESTRY'!C15,'11-ISO-Kiszonka-FRANKIEWICZ'!C15,'11-ISO-Kiszonka-MAJDECKI'!C15,'11-ISO-Kiszonka-BARA'!C15,'11-ISO-Kiszonka-KAPICAMARIANNA'!C15,'11-ISO-Kiszonka-KUBIAK'!C15,'11-ISO-Kiszonka-TODOROWSKI'!C15,'11-ISO-Kiszonka-RASIŃSKI'!C15,'11-ISO-Kiszonka-DUBIEL'!C15)</f>
        <v>22</v>
      </c>
      <c r="E11" s="135">
        <f>AVERAGE('11-ISO-Kiszonka-KRASNODĘBSKI'!C15,'11-ISO-Kiszonka-JURZYK'!C15,'11-ISO-Kiszonka-CYRAN'!C15,'11-ISO-Kiszonka-WYSZYŃSKI'!C15,'11-ISO-Kiszonka-NIEMIRA'!C15,'11-ISO-Kiszonka-DOLECKI'!C15,'11-ISO-Kiszonka-MIŚKIEWICZ'!C15,'11-ISO-Kiszonka-SK DOBRZYNIEWO'!C15,'11-ISO-Kiszonka-BĄDECZ'!C15,'11-ISO-Kiszonka-POLANOWICE'!C15,'11-ISO-Kiszonka-TIPPERARY'!C15,'11-ISO-Kiszonka-KOSOWO'!C15,'11-ISO-Kiszonka-PAWŁOWICE'!C15,'11-ISO-Kiszonka-KOBYLNIKI'!C15,'11-ISO-Kiszonka-GOLA'!C15,'11-ISO-Kiszonka-KAROLEW'!C15,'11-ISO-Kiszonka-TUREW'!C15,'11-ISO-Kiszonka-ANTCZAK'!C15,'11-ISO-Kiszonka-BESTRY'!C15,'11-ISO-Kiszonka-FRANKIEWICZ'!C15,'11-ISO-Kiszonka-MAJDECKI'!C15,'11-ISO-Kiszonka-BARA'!C15,'11-ISO-Kiszonka-KAPICAMARIANNA'!C15,'11-ISO-Kiszonka-KUBIAK'!C15,'11-ISO-Kiszonka-TODOROWSKI'!C15,'11-ISO-Kiszonka-RASIŃSKI'!C15,'11-ISO-Kiszonka-DUBIEL'!C15)</f>
        <v>82561.454545454544</v>
      </c>
      <c r="F11" s="136">
        <f>AVERAGE('11-ISO-Kiszonka-KRASNODĘBSKI'!H15,'11-ISO-Kiszonka-JURZYK'!H15,'11-ISO-Kiszonka-CYRAN'!H15,'11-ISO-Kiszonka-WYSZYŃSKI'!H15,'11-ISO-Kiszonka-NIEMIRA'!H15,'11-ISO-Kiszonka-DOLECKI'!H15,'11-ISO-Kiszonka-MIŚKIEWICZ'!H15,'11-ISO-Kiszonka-SK DOBRZYNIEWO'!H15,'11-ISO-Kiszonka-BĄDECZ'!H15,'11-ISO-Kiszonka-POLANOWICE'!H15,'11-ISO-Kiszonka-TIPPERARY'!H15,'11-ISO-Kiszonka-KOSOWO'!H15,'11-ISO-Kiszonka-PAWŁOWICE'!H15,'11-ISO-Kiszonka-KOBYLNIKI'!H15,'11-ISO-Kiszonka-GOLA'!H15,'11-ISO-Kiszonka-KAROLEW'!H15,'11-ISO-Kiszonka-TUREW'!H15,'11-ISO-Kiszonka-ANTCZAK'!H15,'11-ISO-Kiszonka-BESTRY'!H15,'11-ISO-Kiszonka-FRANKIEWICZ'!H15,'11-ISO-Kiszonka-MAJDECKI'!H15,'11-ISO-Kiszonka-BARA'!H15,'11-ISO-Kiszonka-KAPICAMARIANNA'!H15,'11-ISO-Kiszonka-KUBIAK'!H15,'11-ISO-Kiszonka-TODOROWSKI'!H15,'11-ISO-Kiszonka-RASIŃSKI'!H15,'11-ISO-Kiszonka-DUBIEL'!H15)</f>
        <v>38.521698820879067</v>
      </c>
      <c r="G11" s="136">
        <f>AVERAGE('11-ISO-Kiszonka-KRASNODĘBSKI'!I15,'11-ISO-Kiszonka-JURZYK'!I15,'11-ISO-Kiszonka-CYRAN'!I15,'11-ISO-Kiszonka-WYSZYŃSKI'!I15,'11-ISO-Kiszonka-NIEMIRA'!I15,'11-ISO-Kiszonka-DOLECKI'!I15,'11-ISO-Kiszonka-MIŚKIEWICZ'!I15,'11-ISO-Kiszonka-SK DOBRZYNIEWO'!I15,'11-ISO-Kiszonka-BĄDECZ'!I15,'11-ISO-Kiszonka-POLANOWICE'!I15,'11-ISO-Kiszonka-TIPPERARY'!I15,'11-ISO-Kiszonka-KOSOWO'!I15,'11-ISO-Kiszonka-PAWŁOWICE'!I15,'11-ISO-Kiszonka-KOBYLNIKI'!I15,'11-ISO-Kiszonka-GOLA'!I15,'11-ISO-Kiszonka-KAROLEW'!I15,'11-ISO-Kiszonka-TUREW'!I15,'11-ISO-Kiszonka-ANTCZAK'!I15,'11-ISO-Kiszonka-BESTRY'!I15,'11-ISO-Kiszonka-FRANKIEWICZ'!I15,'11-ISO-Kiszonka-MAJDECKI'!I15,'11-ISO-Kiszonka-BARA'!I15,'11-ISO-Kiszonka-KAPICAMARIANNA'!I15,'11-ISO-Kiszonka-KUBIAK'!I15,'11-ISO-Kiszonka-TODOROWSKI'!I15,'11-ISO-Kiszonka-RASIŃSKI'!I15,'11-ISO-Kiszonka-DUBIEL'!I15)</f>
        <v>42.99727272727273</v>
      </c>
      <c r="H11" s="136">
        <f>AVERAGE('11-ISO-Kiszonka-KRASNODĘBSKI'!J15,'11-ISO-Kiszonka-JURZYK'!J15,'11-ISO-Kiszonka-CYRAN'!J15,'11-ISO-Kiszonka-WYSZYŃSKI'!J15,'11-ISO-Kiszonka-NIEMIRA'!J15,'11-ISO-Kiszonka-DOLECKI'!J15,'11-ISO-Kiszonka-MIŚKIEWICZ'!J15,'11-ISO-Kiszonka-SK DOBRZYNIEWO'!J15,'11-ISO-Kiszonka-BĄDECZ'!J15,'11-ISO-Kiszonka-POLANOWICE'!J15,'11-ISO-Kiszonka-TIPPERARY'!J15,'11-ISO-Kiszonka-KOSOWO'!J15,'11-ISO-Kiszonka-PAWŁOWICE'!J15,'11-ISO-Kiszonka-KOBYLNIKI'!J15,'11-ISO-Kiszonka-GOLA'!J15,'11-ISO-Kiszonka-KAROLEW'!J15,'11-ISO-Kiszonka-TUREW'!J15,'11-ISO-Kiszonka-ANTCZAK'!J15,'11-ISO-Kiszonka-BESTRY'!J15,'11-ISO-Kiszonka-FRANKIEWICZ'!J15,'11-ISO-Kiszonka-MAJDECKI'!J15,'11-ISO-Kiszonka-BARA'!J15,'11-ISO-Kiszonka-KAPICAMARIANNA'!J15,'11-ISO-Kiszonka-KUBIAK'!J15,'11-ISO-Kiszonka-TODOROWSKI'!J15,'11-ISO-Kiszonka-RASIŃSKI'!J15,'11-ISO-Kiszonka-DUBIEL'!J15)</f>
        <v>16.420719546229254</v>
      </c>
      <c r="I11" s="137">
        <f>MAX('11-ISO-Kiszonka-KRASNODĘBSKI'!J15,'11-ISO-Kiszonka-JURZYK'!J15,'11-ISO-Kiszonka-CYRAN'!J15,'11-ISO-Kiszonka-WYSZYŃSKI'!J15,'11-ISO-Kiszonka-NIEMIRA'!J15,'11-ISO-Kiszonka-DOLECKI'!J15,'11-ISO-Kiszonka-MIŚKIEWICZ'!J15,'11-ISO-Kiszonka-SK DOBRZYNIEWO'!J15,'11-ISO-Kiszonka-BĄDECZ'!J15,'11-ISO-Kiszonka-POLANOWICE'!J15,'11-ISO-Kiszonka-TIPPERARY'!J15,'11-ISO-Kiszonka-KOSOWO'!J15,'11-ISO-Kiszonka-PAWŁOWICE'!J15,'11-ISO-Kiszonka-KOBYLNIKI'!J15,'11-ISO-Kiszonka-GOLA'!J15,'11-ISO-Kiszonka-KAROLEW'!J15,'11-ISO-Kiszonka-TUREW'!J15,'11-ISO-Kiszonka-ANTCZAK'!J15,'11-ISO-Kiszonka-BESTRY'!J15,'11-ISO-Kiszonka-FRANKIEWICZ'!J15,'11-ISO-Kiszonka-MAJDECKI'!J15,'11-ISO-Kiszonka-BARA'!J15,'11-ISO-Kiszonka-KAPICAMARIANNA'!J15,'11-ISO-Kiszonka-KUBIAK'!J15,'11-ISO-Kiszonka-TODOROWSKI'!J15,'11-ISO-Kiszonka-RASIŃSKI'!J15,'11-ISO-Kiszonka-DUBIEL'!J15)</f>
        <v>25.536697435897437</v>
      </c>
    </row>
    <row r="12" spans="2:9" ht="18">
      <c r="B12" s="138" t="s">
        <v>167</v>
      </c>
      <c r="C12" s="134">
        <v>240</v>
      </c>
      <c r="D12" s="135">
        <f>COUNT('11-ISO-Kiszonka-KRASNODĘBSKI'!C16,'11-ISO-Kiszonka-JURZYK'!C16,'11-ISO-Kiszonka-CYRAN'!C16,'11-ISO-Kiszonka-WYSZYŃSKI'!C16,'11-ISO-Kiszonka-NIEMIRA'!C16,'11-ISO-Kiszonka-DOLECKI'!C16,'11-ISO-Kiszonka-MIŚKIEWICZ'!C16,'11-ISO-Kiszonka-SK DOBRZYNIEWO'!C16,'11-ISO-Kiszonka-BĄDECZ'!C16,'11-ISO-Kiszonka-POLANOWICE'!C16,'11-ISO-Kiszonka-TIPPERARY'!C16,'11-ISO-Kiszonka-KOSOWO'!C16,'11-ISO-Kiszonka-PAWŁOWICE'!C16,'11-ISO-Kiszonka-KOBYLNIKI'!C16,'11-ISO-Kiszonka-GOLA'!C16,'11-ISO-Kiszonka-KAROLEW'!C16,'11-ISO-Kiszonka-TUREW'!C16,'11-ISO-Kiszonka-ANTCZAK'!C16,'11-ISO-Kiszonka-BESTRY'!C16,'11-ISO-Kiszonka-FRANKIEWICZ'!C16,'11-ISO-Kiszonka-MAJDECKI'!C16,'11-ISO-Kiszonka-BARA'!C16,'11-ISO-Kiszonka-KAPICAMARIANNA'!C16,'11-ISO-Kiszonka-KUBIAK'!C16,'11-ISO-Kiszonka-TODOROWSKI'!C16,'11-ISO-Kiszonka-RASIŃSKI'!C16,'11-ISO-Kiszonka-DUBIEL'!C16)</f>
        <v>22</v>
      </c>
      <c r="E12" s="135">
        <f>AVERAGE('11-ISO-Kiszonka-KRASNODĘBSKI'!C16,'11-ISO-Kiszonka-JURZYK'!C16,'11-ISO-Kiszonka-CYRAN'!C16,'11-ISO-Kiszonka-WYSZYŃSKI'!C16,'11-ISO-Kiszonka-NIEMIRA'!C16,'11-ISO-Kiszonka-DOLECKI'!C16,'11-ISO-Kiszonka-MIŚKIEWICZ'!C16,'11-ISO-Kiszonka-SK DOBRZYNIEWO'!C16,'11-ISO-Kiszonka-BĄDECZ'!C16,'11-ISO-Kiszonka-POLANOWICE'!C16,'11-ISO-Kiszonka-TIPPERARY'!C16,'11-ISO-Kiszonka-KOSOWO'!C16,'11-ISO-Kiszonka-PAWŁOWICE'!C16,'11-ISO-Kiszonka-KOBYLNIKI'!C16,'11-ISO-Kiszonka-GOLA'!C16,'11-ISO-Kiszonka-KAROLEW'!C16,'11-ISO-Kiszonka-TUREW'!C16,'11-ISO-Kiszonka-ANTCZAK'!C16,'11-ISO-Kiszonka-BESTRY'!C16,'11-ISO-Kiszonka-FRANKIEWICZ'!C16,'11-ISO-Kiszonka-MAJDECKI'!C16,'11-ISO-Kiszonka-BARA'!C16,'11-ISO-Kiszonka-KAPICAMARIANNA'!C16,'11-ISO-Kiszonka-KUBIAK'!C16,'11-ISO-Kiszonka-TODOROWSKI'!C16,'11-ISO-Kiszonka-RASIŃSKI'!C16,'11-ISO-Kiszonka-DUBIEL'!C16)</f>
        <v>81319.181818181823</v>
      </c>
      <c r="F12" s="136">
        <f>AVERAGE('11-ISO-Kiszonka-KRASNODĘBSKI'!H16,'11-ISO-Kiszonka-JURZYK'!H16,'11-ISO-Kiszonka-CYRAN'!H16,'11-ISO-Kiszonka-WYSZYŃSKI'!H16,'11-ISO-Kiszonka-NIEMIRA'!H16,'11-ISO-Kiszonka-DOLECKI'!H16,'11-ISO-Kiszonka-MIŚKIEWICZ'!H16,'11-ISO-Kiszonka-SK DOBRZYNIEWO'!H16,'11-ISO-Kiszonka-BĄDECZ'!H16,'11-ISO-Kiszonka-POLANOWICE'!H16,'11-ISO-Kiszonka-TIPPERARY'!H16,'11-ISO-Kiszonka-KOSOWO'!H16,'11-ISO-Kiszonka-PAWŁOWICE'!H16,'11-ISO-Kiszonka-KOBYLNIKI'!H16,'11-ISO-Kiszonka-GOLA'!H16,'11-ISO-Kiszonka-KAROLEW'!H16,'11-ISO-Kiszonka-TUREW'!H16,'11-ISO-Kiszonka-ANTCZAK'!H16,'11-ISO-Kiszonka-BESTRY'!H16,'11-ISO-Kiszonka-FRANKIEWICZ'!H16,'11-ISO-Kiszonka-MAJDECKI'!H16,'11-ISO-Kiszonka-BARA'!H16,'11-ISO-Kiszonka-KAPICAMARIANNA'!H16,'11-ISO-Kiszonka-KUBIAK'!H16,'11-ISO-Kiszonka-TODOROWSKI'!H16,'11-ISO-Kiszonka-RASIŃSKI'!H16,'11-ISO-Kiszonka-DUBIEL'!H16)</f>
        <v>39.399852339504392</v>
      </c>
      <c r="G12" s="136">
        <f>AVERAGE('11-ISO-Kiszonka-KRASNODĘBSKI'!I16,'11-ISO-Kiszonka-JURZYK'!I16,'11-ISO-Kiszonka-CYRAN'!I16,'11-ISO-Kiszonka-WYSZYŃSKI'!I16,'11-ISO-Kiszonka-NIEMIRA'!I16,'11-ISO-Kiszonka-DOLECKI'!I16,'11-ISO-Kiszonka-MIŚKIEWICZ'!I16,'11-ISO-Kiszonka-SK DOBRZYNIEWO'!I16,'11-ISO-Kiszonka-BĄDECZ'!I16,'11-ISO-Kiszonka-POLANOWICE'!I16,'11-ISO-Kiszonka-TIPPERARY'!I16,'11-ISO-Kiszonka-KOSOWO'!I16,'11-ISO-Kiszonka-PAWŁOWICE'!I16,'11-ISO-Kiszonka-KOBYLNIKI'!I16,'11-ISO-Kiszonka-GOLA'!I16,'11-ISO-Kiszonka-KAROLEW'!I16,'11-ISO-Kiszonka-TUREW'!I16,'11-ISO-Kiszonka-ANTCZAK'!I16,'11-ISO-Kiszonka-BESTRY'!I16,'11-ISO-Kiszonka-FRANKIEWICZ'!I16,'11-ISO-Kiszonka-MAJDECKI'!I16,'11-ISO-Kiszonka-BARA'!I16,'11-ISO-Kiszonka-KAPICAMARIANNA'!I16,'11-ISO-Kiszonka-KUBIAK'!I16,'11-ISO-Kiszonka-TODOROWSKI'!I16,'11-ISO-Kiszonka-RASIŃSKI'!I16,'11-ISO-Kiszonka-DUBIEL'!I16)</f>
        <v>44.598181818181814</v>
      </c>
      <c r="H12" s="136">
        <f>AVERAGE('11-ISO-Kiszonka-KRASNODĘBSKI'!J16,'11-ISO-Kiszonka-JURZYK'!J16,'11-ISO-Kiszonka-CYRAN'!J16,'11-ISO-Kiszonka-WYSZYŃSKI'!J16,'11-ISO-Kiszonka-NIEMIRA'!J16,'11-ISO-Kiszonka-DOLECKI'!J16,'11-ISO-Kiszonka-MIŚKIEWICZ'!J16,'11-ISO-Kiszonka-SK DOBRZYNIEWO'!J16,'11-ISO-Kiszonka-BĄDECZ'!J16,'11-ISO-Kiszonka-POLANOWICE'!J16,'11-ISO-Kiszonka-TIPPERARY'!J16,'11-ISO-Kiszonka-KOSOWO'!J16,'11-ISO-Kiszonka-PAWŁOWICE'!J16,'11-ISO-Kiszonka-KOBYLNIKI'!J16,'11-ISO-Kiszonka-GOLA'!J16,'11-ISO-Kiszonka-KAROLEW'!J16,'11-ISO-Kiszonka-TUREW'!J16,'11-ISO-Kiszonka-ANTCZAK'!J16,'11-ISO-Kiszonka-BESTRY'!J16,'11-ISO-Kiszonka-FRANKIEWICZ'!J16,'11-ISO-Kiszonka-MAJDECKI'!J16,'11-ISO-Kiszonka-BARA'!J16,'11-ISO-Kiszonka-KAPICAMARIANNA'!J16,'11-ISO-Kiszonka-KUBIAK'!J16,'11-ISO-Kiszonka-TODOROWSKI'!J16,'11-ISO-Kiszonka-RASIŃSKI'!J16,'11-ISO-Kiszonka-DUBIEL'!J16)</f>
        <v>17.245799587318718</v>
      </c>
      <c r="I12" s="137">
        <f>MAX('11-ISO-Kiszonka-KRASNODĘBSKI'!J16,'11-ISO-Kiszonka-JURZYK'!J16,'11-ISO-Kiszonka-CYRAN'!J16,'11-ISO-Kiszonka-WYSZYŃSKI'!J16,'11-ISO-Kiszonka-NIEMIRA'!J16,'11-ISO-Kiszonka-DOLECKI'!J16,'11-ISO-Kiszonka-MIŚKIEWICZ'!J16,'11-ISO-Kiszonka-SK DOBRZYNIEWO'!J16,'11-ISO-Kiszonka-BĄDECZ'!J16,'11-ISO-Kiszonka-POLANOWICE'!J16,'11-ISO-Kiszonka-TIPPERARY'!J16,'11-ISO-Kiszonka-KOSOWO'!J16,'11-ISO-Kiszonka-PAWŁOWICE'!J16,'11-ISO-Kiszonka-KOBYLNIKI'!J16,'11-ISO-Kiszonka-GOLA'!J16,'11-ISO-Kiszonka-KAROLEW'!J16,'11-ISO-Kiszonka-TUREW'!J16,'11-ISO-Kiszonka-ANTCZAK'!J16,'11-ISO-Kiszonka-BESTRY'!J16,'11-ISO-Kiszonka-FRANKIEWICZ'!J16,'11-ISO-Kiszonka-MAJDECKI'!J16,'11-ISO-Kiszonka-BARA'!J16,'11-ISO-Kiszonka-KAPICAMARIANNA'!J16,'11-ISO-Kiszonka-KUBIAK'!J16,'11-ISO-Kiszonka-TODOROWSKI'!J16,'11-ISO-Kiszonka-RASIŃSKI'!J16,'11-ISO-Kiszonka-DUBIEL'!J16)</f>
        <v>23.419955555555557</v>
      </c>
    </row>
    <row r="13" spans="2:9" ht="18">
      <c r="B13" s="132" t="s">
        <v>168</v>
      </c>
      <c r="C13" s="139">
        <v>240</v>
      </c>
      <c r="D13" s="129">
        <f>COUNT('11-ISO-Kiszonka-KRASNODĘBSKI'!C17,'11-ISO-Kiszonka-JURZYK'!C17,'11-ISO-Kiszonka-CYRAN'!C17,'11-ISO-Kiszonka-WYSZYŃSKI'!C17,'11-ISO-Kiszonka-NIEMIRA'!C17,'11-ISO-Kiszonka-DOLECKI'!C17,'11-ISO-Kiszonka-MIŚKIEWICZ'!C17,'11-ISO-Kiszonka-SK DOBRZYNIEWO'!C17,'11-ISO-Kiszonka-BĄDECZ'!C17,'11-ISO-Kiszonka-POLANOWICE'!C17,'11-ISO-Kiszonka-TIPPERARY'!C17,'11-ISO-Kiszonka-KOSOWO'!C17,'11-ISO-Kiszonka-PAWŁOWICE'!C17,'11-ISO-Kiszonka-KOBYLNIKI'!C17,'11-ISO-Kiszonka-GOLA'!C17,'11-ISO-Kiszonka-KAROLEW'!C17,'11-ISO-Kiszonka-TUREW'!C17,'11-ISO-Kiszonka-ANTCZAK'!C17,'11-ISO-Kiszonka-BESTRY'!C17,'11-ISO-Kiszonka-FRANKIEWICZ'!C17,'11-ISO-Kiszonka-MAJDECKI'!C17,'11-ISO-Kiszonka-BARA'!C17,'11-ISO-Kiszonka-KAPICAMARIANNA'!C17,'11-ISO-Kiszonka-KUBIAK'!C17,'11-ISO-Kiszonka-TODOROWSKI'!C17,'11-ISO-Kiszonka-RASIŃSKI'!C17,'11-ISO-Kiszonka-DUBIEL'!C17)</f>
        <v>17</v>
      </c>
      <c r="E13" s="129">
        <f>AVERAGE('11-ISO-Kiszonka-KRASNODĘBSKI'!C17,'11-ISO-Kiszonka-JURZYK'!C17,'11-ISO-Kiszonka-CYRAN'!C17,'11-ISO-Kiszonka-WYSZYŃSKI'!C17,'11-ISO-Kiszonka-NIEMIRA'!C17,'11-ISO-Kiszonka-DOLECKI'!C17,'11-ISO-Kiszonka-MIŚKIEWICZ'!C17,'11-ISO-Kiszonka-SK DOBRZYNIEWO'!C17,'11-ISO-Kiszonka-BĄDECZ'!C17,'11-ISO-Kiszonka-POLANOWICE'!C17,'11-ISO-Kiszonka-TIPPERARY'!C17,'11-ISO-Kiszonka-KOSOWO'!C17,'11-ISO-Kiszonka-PAWŁOWICE'!C17,'11-ISO-Kiszonka-KOBYLNIKI'!C17,'11-ISO-Kiszonka-GOLA'!C17,'11-ISO-Kiszonka-KAROLEW'!C17,'11-ISO-Kiszonka-TUREW'!C17,'11-ISO-Kiszonka-ANTCZAK'!C17,'11-ISO-Kiszonka-BESTRY'!C17,'11-ISO-Kiszonka-FRANKIEWICZ'!C17,'11-ISO-Kiszonka-MAJDECKI'!C17,'11-ISO-Kiszonka-BARA'!C17,'11-ISO-Kiszonka-KAPICAMARIANNA'!C17,'11-ISO-Kiszonka-KUBIAK'!C17,'11-ISO-Kiszonka-TODOROWSKI'!C17,'11-ISO-Kiszonka-RASIŃSKI'!C17,'11-ISO-Kiszonka-DUBIEL'!C17)</f>
        <v>82694.941176470587</v>
      </c>
      <c r="F13" s="130">
        <f>AVERAGE('11-ISO-Kiszonka-KRASNODĘBSKI'!H17,'11-ISO-Kiszonka-JURZYK'!H17,'11-ISO-Kiszonka-CYRAN'!H17,'11-ISO-Kiszonka-WYSZYŃSKI'!H17,'11-ISO-Kiszonka-NIEMIRA'!H17,'11-ISO-Kiszonka-DOLECKI'!H17,'11-ISO-Kiszonka-MIŚKIEWICZ'!H17,'11-ISO-Kiszonka-SK DOBRZYNIEWO'!H17,'11-ISO-Kiszonka-BĄDECZ'!H17,'11-ISO-Kiszonka-POLANOWICE'!H17,'11-ISO-Kiszonka-TIPPERARY'!H17,'11-ISO-Kiszonka-KOSOWO'!H17,'11-ISO-Kiszonka-PAWŁOWICE'!H17,'11-ISO-Kiszonka-KOBYLNIKI'!H17,'11-ISO-Kiszonka-GOLA'!H17,'11-ISO-Kiszonka-KAROLEW'!H17,'11-ISO-Kiszonka-TUREW'!H17,'11-ISO-Kiszonka-ANTCZAK'!H17,'11-ISO-Kiszonka-BESTRY'!H17,'11-ISO-Kiszonka-FRANKIEWICZ'!H17,'11-ISO-Kiszonka-MAJDECKI'!H17,'11-ISO-Kiszonka-BARA'!H17,'11-ISO-Kiszonka-KAPICAMARIANNA'!H17,'11-ISO-Kiszonka-KUBIAK'!H17,'11-ISO-Kiszonka-TODOROWSKI'!H17,'11-ISO-Kiszonka-RASIŃSKI'!H17,'11-ISO-Kiszonka-DUBIEL'!H17)</f>
        <v>38.493731846754542</v>
      </c>
      <c r="G13" s="130">
        <f>AVERAGE('11-ISO-Kiszonka-KRASNODĘBSKI'!I17,'11-ISO-Kiszonka-JURZYK'!I17,'11-ISO-Kiszonka-CYRAN'!I17,'11-ISO-Kiszonka-WYSZYŃSKI'!I17,'11-ISO-Kiszonka-NIEMIRA'!I17,'11-ISO-Kiszonka-DOLECKI'!I17,'11-ISO-Kiszonka-MIŚKIEWICZ'!I17,'11-ISO-Kiszonka-SK DOBRZYNIEWO'!I17,'11-ISO-Kiszonka-BĄDECZ'!I17,'11-ISO-Kiszonka-POLANOWICE'!I17,'11-ISO-Kiszonka-TIPPERARY'!I17,'11-ISO-Kiszonka-KOSOWO'!I17,'11-ISO-Kiszonka-PAWŁOWICE'!I17,'11-ISO-Kiszonka-KOBYLNIKI'!I17,'11-ISO-Kiszonka-GOLA'!I17,'11-ISO-Kiszonka-KAROLEW'!I17,'11-ISO-Kiszonka-TUREW'!I17,'11-ISO-Kiszonka-ANTCZAK'!I17,'11-ISO-Kiszonka-BESTRY'!I17,'11-ISO-Kiszonka-FRANKIEWICZ'!I17,'11-ISO-Kiszonka-MAJDECKI'!I17,'11-ISO-Kiszonka-BARA'!I17,'11-ISO-Kiszonka-KAPICAMARIANNA'!I17,'11-ISO-Kiszonka-KUBIAK'!I17,'11-ISO-Kiszonka-TODOROWSKI'!I17,'11-ISO-Kiszonka-RASIŃSKI'!I17,'11-ISO-Kiszonka-DUBIEL'!I17)</f>
        <v>44.341250000000002</v>
      </c>
      <c r="H13" s="130">
        <f>AVERAGE('11-ISO-Kiszonka-KRASNODĘBSKI'!J17,'11-ISO-Kiszonka-JURZYK'!J17,'11-ISO-Kiszonka-CYRAN'!J17,'11-ISO-Kiszonka-WYSZYŃSKI'!J17,'11-ISO-Kiszonka-NIEMIRA'!J17,'11-ISO-Kiszonka-DOLECKI'!J17,'11-ISO-Kiszonka-MIŚKIEWICZ'!J17,'11-ISO-Kiszonka-SK DOBRZYNIEWO'!J17,'11-ISO-Kiszonka-BĄDECZ'!J17,'11-ISO-Kiszonka-POLANOWICE'!J17,'11-ISO-Kiszonka-TIPPERARY'!J17,'11-ISO-Kiszonka-KOSOWO'!J17,'11-ISO-Kiszonka-PAWŁOWICE'!J17,'11-ISO-Kiszonka-KOBYLNIKI'!J17,'11-ISO-Kiszonka-GOLA'!J17,'11-ISO-Kiszonka-KAROLEW'!J17,'11-ISO-Kiszonka-TUREW'!J17,'11-ISO-Kiszonka-ANTCZAK'!J17,'11-ISO-Kiszonka-BESTRY'!J17,'11-ISO-Kiszonka-FRANKIEWICZ'!J17,'11-ISO-Kiszonka-MAJDECKI'!J17,'11-ISO-Kiszonka-BARA'!J17,'11-ISO-Kiszonka-KAPICAMARIANNA'!J17,'11-ISO-Kiszonka-KUBIAK'!J17,'11-ISO-Kiszonka-TODOROWSKI'!J17,'11-ISO-Kiszonka-RASIŃSKI'!J17,'11-ISO-Kiszonka-DUBIEL'!J17)</f>
        <v>16.839981673826966</v>
      </c>
      <c r="I13" s="131">
        <f>MAX('11-ISO-Kiszonka-KRASNODĘBSKI'!J17,'11-ISO-Kiszonka-JURZYK'!J17,'11-ISO-Kiszonka-CYRAN'!J17,'11-ISO-Kiszonka-WYSZYŃSKI'!J17,'11-ISO-Kiszonka-NIEMIRA'!J17,'11-ISO-Kiszonka-DOLECKI'!J17,'11-ISO-Kiszonka-MIŚKIEWICZ'!J17,'11-ISO-Kiszonka-SK DOBRZYNIEWO'!J17,'11-ISO-Kiszonka-BĄDECZ'!J17,'11-ISO-Kiszonka-POLANOWICE'!J17,'11-ISO-Kiszonka-TIPPERARY'!J17,'11-ISO-Kiszonka-KOSOWO'!J17,'11-ISO-Kiszonka-PAWŁOWICE'!J17,'11-ISO-Kiszonka-KOBYLNIKI'!J17,'11-ISO-Kiszonka-GOLA'!J17,'11-ISO-Kiszonka-KAROLEW'!J17,'11-ISO-Kiszonka-TUREW'!J17,'11-ISO-Kiszonka-ANTCZAK'!J17,'11-ISO-Kiszonka-BESTRY'!J17,'11-ISO-Kiszonka-FRANKIEWICZ'!J17,'11-ISO-Kiszonka-MAJDECKI'!J17,'11-ISO-Kiszonka-BARA'!J17,'11-ISO-Kiszonka-KAPICAMARIANNA'!J17,'11-ISO-Kiszonka-KUBIAK'!J17,'11-ISO-Kiszonka-TODOROWSKI'!J17,'11-ISO-Kiszonka-RASIŃSKI'!J17,'11-ISO-Kiszonka-DUBIEL'!J17)</f>
        <v>22.162962962962965</v>
      </c>
    </row>
    <row r="14" spans="2:9" ht="18">
      <c r="B14" s="132" t="s">
        <v>169</v>
      </c>
      <c r="C14" s="139">
        <v>240</v>
      </c>
      <c r="D14" s="129">
        <f>COUNT('11-ISO-Kiszonka-KRASNODĘBSKI'!C18,'11-ISO-Kiszonka-JURZYK'!C18,'11-ISO-Kiszonka-CYRAN'!C18,'11-ISO-Kiszonka-WYSZYŃSKI'!C18,'11-ISO-Kiszonka-NIEMIRA'!C18,'11-ISO-Kiszonka-DOLECKI'!C18,'11-ISO-Kiszonka-MIŚKIEWICZ'!C18,'11-ISO-Kiszonka-SK DOBRZYNIEWO'!C18,'11-ISO-Kiszonka-BĄDECZ'!C18,'11-ISO-Kiszonka-POLANOWICE'!C18,'11-ISO-Kiszonka-TIPPERARY'!C18,'11-ISO-Kiszonka-KOSOWO'!C18,'11-ISO-Kiszonka-PAWŁOWICE'!C18,'11-ISO-Kiszonka-KOBYLNIKI'!C18,'11-ISO-Kiszonka-GOLA'!C18,'11-ISO-Kiszonka-KAROLEW'!C18,'11-ISO-Kiszonka-TUREW'!C18,'11-ISO-Kiszonka-ANTCZAK'!C18,'11-ISO-Kiszonka-BESTRY'!C18,'11-ISO-Kiszonka-FRANKIEWICZ'!C18,'11-ISO-Kiszonka-MAJDECKI'!C18,'11-ISO-Kiszonka-BARA'!C18,'11-ISO-Kiszonka-KAPICAMARIANNA'!C18,'11-ISO-Kiszonka-KUBIAK'!C18,'11-ISO-Kiszonka-TODOROWSKI'!C18,'11-ISO-Kiszonka-RASIŃSKI'!C18,'11-ISO-Kiszonka-DUBIEL'!C18)</f>
        <v>4</v>
      </c>
      <c r="E14" s="129">
        <f>AVERAGE('11-ISO-Kiszonka-KRASNODĘBSKI'!C18,'11-ISO-Kiszonka-JURZYK'!C18,'11-ISO-Kiszonka-CYRAN'!C18,'11-ISO-Kiszonka-WYSZYŃSKI'!C18,'11-ISO-Kiszonka-NIEMIRA'!C18,'11-ISO-Kiszonka-DOLECKI'!C18,'11-ISO-Kiszonka-MIŚKIEWICZ'!C18,'11-ISO-Kiszonka-SK DOBRZYNIEWO'!C18,'11-ISO-Kiszonka-BĄDECZ'!C18,'11-ISO-Kiszonka-POLANOWICE'!C18,'11-ISO-Kiszonka-TIPPERARY'!C18,'11-ISO-Kiszonka-KOSOWO'!C18,'11-ISO-Kiszonka-PAWŁOWICE'!C18,'11-ISO-Kiszonka-KOBYLNIKI'!C18,'11-ISO-Kiszonka-GOLA'!C18,'11-ISO-Kiszonka-KAROLEW'!C18,'11-ISO-Kiszonka-TUREW'!C18,'11-ISO-Kiszonka-ANTCZAK'!C18,'11-ISO-Kiszonka-BESTRY'!C18,'11-ISO-Kiszonka-FRANKIEWICZ'!C18,'11-ISO-Kiszonka-MAJDECKI'!C18,'11-ISO-Kiszonka-BARA'!C18,'11-ISO-Kiszonka-KAPICAMARIANNA'!C18,'11-ISO-Kiszonka-KUBIAK'!C18,'11-ISO-Kiszonka-TODOROWSKI'!C18,'11-ISO-Kiszonka-RASIŃSKI'!C18,'11-ISO-Kiszonka-DUBIEL'!C18)</f>
        <v>83916.75</v>
      </c>
      <c r="F14" s="130">
        <f>AVERAGE('11-ISO-Kiszonka-KRASNODĘBSKI'!H18,'11-ISO-Kiszonka-JURZYK'!H18,'11-ISO-Kiszonka-CYRAN'!H18,'11-ISO-Kiszonka-WYSZYŃSKI'!H18,'11-ISO-Kiszonka-NIEMIRA'!H18,'11-ISO-Kiszonka-DOLECKI'!H18,'11-ISO-Kiszonka-MIŚKIEWICZ'!H18,'11-ISO-Kiszonka-SK DOBRZYNIEWO'!H18,'11-ISO-Kiszonka-BĄDECZ'!H18,'11-ISO-Kiszonka-POLANOWICE'!H18,'11-ISO-Kiszonka-TIPPERARY'!H18,'11-ISO-Kiszonka-KOSOWO'!H18,'11-ISO-Kiszonka-PAWŁOWICE'!H18,'11-ISO-Kiszonka-KOBYLNIKI'!H18,'11-ISO-Kiszonka-GOLA'!H18,'11-ISO-Kiszonka-KAROLEW'!H18,'11-ISO-Kiszonka-TUREW'!H18,'11-ISO-Kiszonka-ANTCZAK'!H18,'11-ISO-Kiszonka-BESTRY'!H18,'11-ISO-Kiszonka-FRANKIEWICZ'!H18,'11-ISO-Kiszonka-MAJDECKI'!H18,'11-ISO-Kiszonka-BARA'!H18,'11-ISO-Kiszonka-KAPICAMARIANNA'!H18,'11-ISO-Kiszonka-KUBIAK'!H18,'11-ISO-Kiszonka-TODOROWSKI'!H18,'11-ISO-Kiszonka-RASIŃSKI'!H18,'11-ISO-Kiszonka-DUBIEL'!H18)</f>
        <v>47.301185674122969</v>
      </c>
      <c r="G14" s="130">
        <f>AVERAGE('11-ISO-Kiszonka-KRASNODĘBSKI'!I18,'11-ISO-Kiszonka-JURZYK'!I18,'11-ISO-Kiszonka-CYRAN'!I18,'11-ISO-Kiszonka-WYSZYŃSKI'!I18,'11-ISO-Kiszonka-NIEMIRA'!I18,'11-ISO-Kiszonka-DOLECKI'!I18,'11-ISO-Kiszonka-MIŚKIEWICZ'!I18,'11-ISO-Kiszonka-SK DOBRZYNIEWO'!I18,'11-ISO-Kiszonka-BĄDECZ'!I18,'11-ISO-Kiszonka-POLANOWICE'!I18,'11-ISO-Kiszonka-TIPPERARY'!I18,'11-ISO-Kiszonka-KOSOWO'!I18,'11-ISO-Kiszonka-PAWŁOWICE'!I18,'11-ISO-Kiszonka-KOBYLNIKI'!I18,'11-ISO-Kiszonka-GOLA'!I18,'11-ISO-Kiszonka-KAROLEW'!I18,'11-ISO-Kiszonka-TUREW'!I18,'11-ISO-Kiszonka-ANTCZAK'!I18,'11-ISO-Kiszonka-BESTRY'!I18,'11-ISO-Kiszonka-FRANKIEWICZ'!I18,'11-ISO-Kiszonka-MAJDECKI'!I18,'11-ISO-Kiszonka-BARA'!I18,'11-ISO-Kiszonka-KAPICAMARIANNA'!I18,'11-ISO-Kiszonka-KUBIAK'!I18,'11-ISO-Kiszonka-TODOROWSKI'!I18,'11-ISO-Kiszonka-RASIŃSKI'!I18,'11-ISO-Kiszonka-DUBIEL'!I18)</f>
        <v>36.747500000000002</v>
      </c>
      <c r="H14" s="130">
        <f>AVERAGE('11-ISO-Kiszonka-KRASNODĘBSKI'!J18,'11-ISO-Kiszonka-JURZYK'!J18,'11-ISO-Kiszonka-CYRAN'!J18,'11-ISO-Kiszonka-WYSZYŃSKI'!J18,'11-ISO-Kiszonka-NIEMIRA'!J18,'11-ISO-Kiszonka-DOLECKI'!J18,'11-ISO-Kiszonka-MIŚKIEWICZ'!J18,'11-ISO-Kiszonka-SK DOBRZYNIEWO'!J18,'11-ISO-Kiszonka-BĄDECZ'!J18,'11-ISO-Kiszonka-POLANOWICE'!J18,'11-ISO-Kiszonka-TIPPERARY'!J18,'11-ISO-Kiszonka-KOSOWO'!J18,'11-ISO-Kiszonka-PAWŁOWICE'!J18,'11-ISO-Kiszonka-KOBYLNIKI'!J18,'11-ISO-Kiszonka-GOLA'!J18,'11-ISO-Kiszonka-KAROLEW'!J18,'11-ISO-Kiszonka-TUREW'!J18,'11-ISO-Kiszonka-ANTCZAK'!J18,'11-ISO-Kiszonka-BESTRY'!J18,'11-ISO-Kiszonka-FRANKIEWICZ'!J18,'11-ISO-Kiszonka-MAJDECKI'!J18,'11-ISO-Kiszonka-BARA'!J18,'11-ISO-Kiszonka-KAPICAMARIANNA'!J18,'11-ISO-Kiszonka-KUBIAK'!J18,'11-ISO-Kiszonka-TODOROWSKI'!J18,'11-ISO-Kiszonka-RASIŃSKI'!J18,'11-ISO-Kiszonka-DUBIEL'!J18)</f>
        <v>17.373918885221855</v>
      </c>
      <c r="I14" s="131">
        <f>MAX('11-ISO-Kiszonka-KRASNODĘBSKI'!J18,'11-ISO-Kiszonka-JURZYK'!J18,'11-ISO-Kiszonka-CYRAN'!J18,'11-ISO-Kiszonka-WYSZYŃSKI'!J18,'11-ISO-Kiszonka-NIEMIRA'!J18,'11-ISO-Kiszonka-DOLECKI'!J18,'11-ISO-Kiszonka-MIŚKIEWICZ'!J18,'11-ISO-Kiszonka-SK DOBRZYNIEWO'!J18,'11-ISO-Kiszonka-BĄDECZ'!J18,'11-ISO-Kiszonka-POLANOWICE'!J18,'11-ISO-Kiszonka-TIPPERARY'!J18,'11-ISO-Kiszonka-KOSOWO'!J18,'11-ISO-Kiszonka-PAWŁOWICE'!J18,'11-ISO-Kiszonka-KOBYLNIKI'!J18,'11-ISO-Kiszonka-GOLA'!J18,'11-ISO-Kiszonka-KAROLEW'!J18,'11-ISO-Kiszonka-TUREW'!J18,'11-ISO-Kiszonka-ANTCZAK'!J18,'11-ISO-Kiszonka-BESTRY'!J18,'11-ISO-Kiszonka-FRANKIEWICZ'!J18,'11-ISO-Kiszonka-MAJDECKI'!J18,'11-ISO-Kiszonka-BARA'!J18,'11-ISO-Kiszonka-KAPICAMARIANNA'!J18,'11-ISO-Kiszonka-KUBIAK'!J18,'11-ISO-Kiszonka-TODOROWSKI'!J18,'11-ISO-Kiszonka-RASIŃSKI'!J18,'11-ISO-Kiszonka-DUBIEL'!J18)</f>
        <v>22.024444444444448</v>
      </c>
    </row>
    <row r="15" spans="2:9" ht="18">
      <c r="B15" s="132" t="s">
        <v>170</v>
      </c>
      <c r="C15" s="139">
        <v>260</v>
      </c>
      <c r="D15" s="129">
        <f>COUNT('11-ISO-Kiszonka-KRASNODĘBSKI'!C19,'11-ISO-Kiszonka-JURZYK'!C19,'11-ISO-Kiszonka-CYRAN'!C19,'11-ISO-Kiszonka-WYSZYŃSKI'!C19,'11-ISO-Kiszonka-NIEMIRA'!C19,'11-ISO-Kiszonka-DOLECKI'!C19,'11-ISO-Kiszonka-MIŚKIEWICZ'!C19,'11-ISO-Kiszonka-SK DOBRZYNIEWO'!C19,'11-ISO-Kiszonka-BĄDECZ'!C19,'11-ISO-Kiszonka-POLANOWICE'!C19,'11-ISO-Kiszonka-TIPPERARY'!C19,'11-ISO-Kiszonka-KOSOWO'!C19,'11-ISO-Kiszonka-PAWŁOWICE'!C19,'11-ISO-Kiszonka-KOBYLNIKI'!C19,'11-ISO-Kiszonka-GOLA'!C19,'11-ISO-Kiszonka-KAROLEW'!C19,'11-ISO-Kiszonka-TUREW'!C19,'11-ISO-Kiszonka-ANTCZAK'!C19,'11-ISO-Kiszonka-BESTRY'!C19,'11-ISO-Kiszonka-FRANKIEWICZ'!C19,'11-ISO-Kiszonka-MAJDECKI'!C19,'11-ISO-Kiszonka-BARA'!C19,'11-ISO-Kiszonka-KAPICAMARIANNA'!C19,'11-ISO-Kiszonka-KUBIAK'!C19,'11-ISO-Kiszonka-TODOROWSKI'!C19,'11-ISO-Kiszonka-RASIŃSKI'!C19,'11-ISO-Kiszonka-DUBIEL'!C19)</f>
        <v>23</v>
      </c>
      <c r="E15" s="129">
        <f>AVERAGE('11-ISO-Kiszonka-KRASNODĘBSKI'!C19,'11-ISO-Kiszonka-JURZYK'!C19,'11-ISO-Kiszonka-CYRAN'!C19,'11-ISO-Kiszonka-WYSZYŃSKI'!C19,'11-ISO-Kiszonka-NIEMIRA'!C19,'11-ISO-Kiszonka-DOLECKI'!C19,'11-ISO-Kiszonka-MIŚKIEWICZ'!C19,'11-ISO-Kiszonka-SK DOBRZYNIEWO'!C19,'11-ISO-Kiszonka-BĄDECZ'!C19,'11-ISO-Kiszonka-POLANOWICE'!C19,'11-ISO-Kiszonka-TIPPERARY'!C19,'11-ISO-Kiszonka-KOSOWO'!C19,'11-ISO-Kiszonka-PAWŁOWICE'!C19,'11-ISO-Kiszonka-KOBYLNIKI'!C19,'11-ISO-Kiszonka-GOLA'!C19,'11-ISO-Kiszonka-KAROLEW'!C19,'11-ISO-Kiszonka-TUREW'!C19,'11-ISO-Kiszonka-ANTCZAK'!C19,'11-ISO-Kiszonka-BESTRY'!C19,'11-ISO-Kiszonka-FRANKIEWICZ'!C19,'11-ISO-Kiszonka-MAJDECKI'!C19,'11-ISO-Kiszonka-BARA'!C19,'11-ISO-Kiszonka-KAPICAMARIANNA'!C19,'11-ISO-Kiszonka-KUBIAK'!C19,'11-ISO-Kiszonka-TODOROWSKI'!C19,'11-ISO-Kiszonka-RASIŃSKI'!C19,'11-ISO-Kiszonka-DUBIEL'!C19)</f>
        <v>83736.34782608696</v>
      </c>
      <c r="F15" s="130">
        <f>AVERAGE('11-ISO-Kiszonka-KRASNODĘBSKI'!H19,'11-ISO-Kiszonka-JURZYK'!H19,'11-ISO-Kiszonka-CYRAN'!H19,'11-ISO-Kiszonka-WYSZYŃSKI'!H19,'11-ISO-Kiszonka-NIEMIRA'!H19,'11-ISO-Kiszonka-DOLECKI'!H19,'11-ISO-Kiszonka-MIŚKIEWICZ'!H19,'11-ISO-Kiszonka-SK DOBRZYNIEWO'!H19,'11-ISO-Kiszonka-BĄDECZ'!H19,'11-ISO-Kiszonka-POLANOWICE'!H19,'11-ISO-Kiszonka-TIPPERARY'!H19,'11-ISO-Kiszonka-KOSOWO'!H19,'11-ISO-Kiszonka-PAWŁOWICE'!H19,'11-ISO-Kiszonka-KOBYLNIKI'!H19,'11-ISO-Kiszonka-GOLA'!H19,'11-ISO-Kiszonka-KAROLEW'!H19,'11-ISO-Kiszonka-TUREW'!H19,'11-ISO-Kiszonka-ANTCZAK'!H19,'11-ISO-Kiszonka-BESTRY'!H19,'11-ISO-Kiszonka-FRANKIEWICZ'!H19,'11-ISO-Kiszonka-MAJDECKI'!H19,'11-ISO-Kiszonka-BARA'!H19,'11-ISO-Kiszonka-KAPICAMARIANNA'!H19,'11-ISO-Kiszonka-KUBIAK'!H19,'11-ISO-Kiszonka-TODOROWSKI'!H19,'11-ISO-Kiszonka-RASIŃSKI'!H19,'11-ISO-Kiszonka-DUBIEL'!H19)</f>
        <v>44.337501387024673</v>
      </c>
      <c r="G15" s="130">
        <f>AVERAGE('11-ISO-Kiszonka-KRASNODĘBSKI'!I19,'11-ISO-Kiszonka-JURZYK'!I19,'11-ISO-Kiszonka-CYRAN'!I19,'11-ISO-Kiszonka-WYSZYŃSKI'!I19,'11-ISO-Kiszonka-NIEMIRA'!I19,'11-ISO-Kiszonka-DOLECKI'!I19,'11-ISO-Kiszonka-MIŚKIEWICZ'!I19,'11-ISO-Kiszonka-SK DOBRZYNIEWO'!I19,'11-ISO-Kiszonka-BĄDECZ'!I19,'11-ISO-Kiszonka-POLANOWICE'!I19,'11-ISO-Kiszonka-TIPPERARY'!I19,'11-ISO-Kiszonka-KOSOWO'!I19,'11-ISO-Kiszonka-PAWŁOWICE'!I19,'11-ISO-Kiszonka-KOBYLNIKI'!I19,'11-ISO-Kiszonka-GOLA'!I19,'11-ISO-Kiszonka-KAROLEW'!I19,'11-ISO-Kiszonka-TUREW'!I19,'11-ISO-Kiszonka-ANTCZAK'!I19,'11-ISO-Kiszonka-BESTRY'!I19,'11-ISO-Kiszonka-FRANKIEWICZ'!I19,'11-ISO-Kiszonka-MAJDECKI'!I19,'11-ISO-Kiszonka-BARA'!I19,'11-ISO-Kiszonka-KAPICAMARIANNA'!I19,'11-ISO-Kiszonka-KUBIAK'!I19,'11-ISO-Kiszonka-TODOROWSKI'!I19,'11-ISO-Kiszonka-RASIŃSKI'!I19,'11-ISO-Kiszonka-DUBIEL'!I19)</f>
        <v>40.386956521739137</v>
      </c>
      <c r="H15" s="130">
        <f>AVERAGE('11-ISO-Kiszonka-KRASNODĘBSKI'!J19,'11-ISO-Kiszonka-JURZYK'!J19,'11-ISO-Kiszonka-CYRAN'!J19,'11-ISO-Kiszonka-WYSZYŃSKI'!J19,'11-ISO-Kiszonka-NIEMIRA'!J19,'11-ISO-Kiszonka-DOLECKI'!J19,'11-ISO-Kiszonka-MIŚKIEWICZ'!J19,'11-ISO-Kiszonka-SK DOBRZYNIEWO'!J19,'11-ISO-Kiszonka-BĄDECZ'!J19,'11-ISO-Kiszonka-POLANOWICE'!J19,'11-ISO-Kiszonka-TIPPERARY'!J19,'11-ISO-Kiszonka-KOSOWO'!J19,'11-ISO-Kiszonka-PAWŁOWICE'!J19,'11-ISO-Kiszonka-KOBYLNIKI'!J19,'11-ISO-Kiszonka-GOLA'!J19,'11-ISO-Kiszonka-KAROLEW'!J19,'11-ISO-Kiszonka-TUREW'!J19,'11-ISO-Kiszonka-ANTCZAK'!J19,'11-ISO-Kiszonka-BESTRY'!J19,'11-ISO-Kiszonka-FRANKIEWICZ'!J19,'11-ISO-Kiszonka-MAJDECKI'!J19,'11-ISO-Kiszonka-BARA'!J19,'11-ISO-Kiszonka-KAPICAMARIANNA'!J19,'11-ISO-Kiszonka-KUBIAK'!J19,'11-ISO-Kiszonka-TODOROWSKI'!J19,'11-ISO-Kiszonka-RASIŃSKI'!J19,'11-ISO-Kiszonka-DUBIEL'!J19)</f>
        <v>17.58606394187624</v>
      </c>
      <c r="I15" s="131">
        <f>MAX('11-ISO-Kiszonka-KRASNODĘBSKI'!J19,'11-ISO-Kiszonka-JURZYK'!J19,'11-ISO-Kiszonka-CYRAN'!J19,'11-ISO-Kiszonka-WYSZYŃSKI'!J19,'11-ISO-Kiszonka-NIEMIRA'!J19,'11-ISO-Kiszonka-DOLECKI'!J19,'11-ISO-Kiszonka-MIŚKIEWICZ'!J19,'11-ISO-Kiszonka-SK DOBRZYNIEWO'!J19,'11-ISO-Kiszonka-BĄDECZ'!J19,'11-ISO-Kiszonka-POLANOWICE'!J19,'11-ISO-Kiszonka-TIPPERARY'!J19,'11-ISO-Kiszonka-KOSOWO'!J19,'11-ISO-Kiszonka-PAWŁOWICE'!J19,'11-ISO-Kiszonka-KOBYLNIKI'!J19,'11-ISO-Kiszonka-GOLA'!J19,'11-ISO-Kiszonka-KAROLEW'!J19,'11-ISO-Kiszonka-TUREW'!J19,'11-ISO-Kiszonka-ANTCZAK'!J19,'11-ISO-Kiszonka-BESTRY'!J19,'11-ISO-Kiszonka-FRANKIEWICZ'!J19,'11-ISO-Kiszonka-MAJDECKI'!J19,'11-ISO-Kiszonka-BARA'!J19,'11-ISO-Kiszonka-KAPICAMARIANNA'!J19,'11-ISO-Kiszonka-KUBIAK'!J19,'11-ISO-Kiszonka-TODOROWSKI'!J19,'11-ISO-Kiszonka-RASIŃSKI'!J19,'11-ISO-Kiszonka-DUBIEL'!J19)</f>
        <v>26.768076923076919</v>
      </c>
    </row>
    <row r="16" spans="2:9" ht="18">
      <c r="B16" s="138" t="s">
        <v>171</v>
      </c>
      <c r="C16" s="134">
        <v>250</v>
      </c>
      <c r="D16" s="135">
        <f>COUNT('11-ISO-Kiszonka-KRASNODĘBSKI'!C20,'11-ISO-Kiszonka-JURZYK'!C20,'11-ISO-Kiszonka-CYRAN'!C20,'11-ISO-Kiszonka-WYSZYŃSKI'!C20,'11-ISO-Kiszonka-NIEMIRA'!C20,'11-ISO-Kiszonka-DOLECKI'!C20,'11-ISO-Kiszonka-MIŚKIEWICZ'!C20,'11-ISO-Kiszonka-SK DOBRZYNIEWO'!C20,'11-ISO-Kiszonka-BĄDECZ'!C20,'11-ISO-Kiszonka-POLANOWICE'!C20,'11-ISO-Kiszonka-TIPPERARY'!C20,'11-ISO-Kiszonka-KOSOWO'!C20,'11-ISO-Kiszonka-PAWŁOWICE'!C20,'11-ISO-Kiszonka-KOBYLNIKI'!C20,'11-ISO-Kiszonka-GOLA'!C20,'11-ISO-Kiszonka-KAROLEW'!C20,'11-ISO-Kiszonka-TUREW'!C20,'11-ISO-Kiszonka-ANTCZAK'!C20,'11-ISO-Kiszonka-BESTRY'!C20,'11-ISO-Kiszonka-FRANKIEWICZ'!C20,'11-ISO-Kiszonka-MAJDECKI'!C20,'11-ISO-Kiszonka-BARA'!C20,'11-ISO-Kiszonka-KAPICAMARIANNA'!C20,'11-ISO-Kiszonka-KUBIAK'!C20,'11-ISO-Kiszonka-TODOROWSKI'!C20,'11-ISO-Kiszonka-RASIŃSKI'!C20,'11-ISO-Kiszonka-DUBIEL'!C20)</f>
        <v>23</v>
      </c>
      <c r="E16" s="135">
        <f>AVERAGE('11-ISO-Kiszonka-KRASNODĘBSKI'!C20,'11-ISO-Kiszonka-JURZYK'!C20,'11-ISO-Kiszonka-CYRAN'!C20,'11-ISO-Kiszonka-WYSZYŃSKI'!C20,'11-ISO-Kiszonka-NIEMIRA'!C20,'11-ISO-Kiszonka-DOLECKI'!C20,'11-ISO-Kiszonka-MIŚKIEWICZ'!C20,'11-ISO-Kiszonka-SK DOBRZYNIEWO'!C20,'11-ISO-Kiszonka-BĄDECZ'!C20,'11-ISO-Kiszonka-POLANOWICE'!C20,'11-ISO-Kiszonka-TIPPERARY'!C20,'11-ISO-Kiszonka-KOSOWO'!C20,'11-ISO-Kiszonka-PAWŁOWICE'!C20,'11-ISO-Kiszonka-KOBYLNIKI'!C20,'11-ISO-Kiszonka-GOLA'!C20,'11-ISO-Kiszonka-KAROLEW'!C20,'11-ISO-Kiszonka-TUREW'!C20,'11-ISO-Kiszonka-ANTCZAK'!C20,'11-ISO-Kiszonka-BESTRY'!C20,'11-ISO-Kiszonka-FRANKIEWICZ'!C20,'11-ISO-Kiszonka-MAJDECKI'!C20,'11-ISO-Kiszonka-BARA'!C20,'11-ISO-Kiszonka-KAPICAMARIANNA'!C20,'11-ISO-Kiszonka-KUBIAK'!C20,'11-ISO-Kiszonka-TODOROWSKI'!C20,'11-ISO-Kiszonka-RASIŃSKI'!C20,'11-ISO-Kiszonka-DUBIEL'!C20)</f>
        <v>83110.434782608689</v>
      </c>
      <c r="F16" s="136">
        <f>AVERAGE('11-ISO-Kiszonka-KRASNODĘBSKI'!H20,'11-ISO-Kiszonka-JURZYK'!H20,'11-ISO-Kiszonka-CYRAN'!H20,'11-ISO-Kiszonka-WYSZYŃSKI'!H20,'11-ISO-Kiszonka-NIEMIRA'!H20,'11-ISO-Kiszonka-DOLECKI'!H20,'11-ISO-Kiszonka-MIŚKIEWICZ'!H20,'11-ISO-Kiszonka-SK DOBRZYNIEWO'!H20,'11-ISO-Kiszonka-BĄDECZ'!H20,'11-ISO-Kiszonka-POLANOWICE'!H20,'11-ISO-Kiszonka-TIPPERARY'!H20,'11-ISO-Kiszonka-KOSOWO'!H20,'11-ISO-Kiszonka-PAWŁOWICE'!H20,'11-ISO-Kiszonka-KOBYLNIKI'!H20,'11-ISO-Kiszonka-GOLA'!H20,'11-ISO-Kiszonka-KAROLEW'!H20,'11-ISO-Kiszonka-TUREW'!H20,'11-ISO-Kiszonka-ANTCZAK'!H20,'11-ISO-Kiszonka-BESTRY'!H20,'11-ISO-Kiszonka-FRANKIEWICZ'!H20,'11-ISO-Kiszonka-MAJDECKI'!H20,'11-ISO-Kiszonka-BARA'!H20,'11-ISO-Kiszonka-KAPICAMARIANNA'!H20,'11-ISO-Kiszonka-KUBIAK'!H20,'11-ISO-Kiszonka-TODOROWSKI'!H20,'11-ISO-Kiszonka-RASIŃSKI'!H20,'11-ISO-Kiszonka-DUBIEL'!H20)</f>
        <v>44.026424672109158</v>
      </c>
      <c r="G16" s="136">
        <f>AVERAGE('11-ISO-Kiszonka-KRASNODĘBSKI'!I20,'11-ISO-Kiszonka-JURZYK'!I20,'11-ISO-Kiszonka-CYRAN'!I20,'11-ISO-Kiszonka-WYSZYŃSKI'!I20,'11-ISO-Kiszonka-NIEMIRA'!I20,'11-ISO-Kiszonka-DOLECKI'!I20,'11-ISO-Kiszonka-MIŚKIEWICZ'!I20,'11-ISO-Kiszonka-SK DOBRZYNIEWO'!I20,'11-ISO-Kiszonka-BĄDECZ'!I20,'11-ISO-Kiszonka-POLANOWICE'!I20,'11-ISO-Kiszonka-TIPPERARY'!I20,'11-ISO-Kiszonka-KOSOWO'!I20,'11-ISO-Kiszonka-PAWŁOWICE'!I20,'11-ISO-Kiszonka-KOBYLNIKI'!I20,'11-ISO-Kiszonka-GOLA'!I20,'11-ISO-Kiszonka-KAROLEW'!I20,'11-ISO-Kiszonka-TUREW'!I20,'11-ISO-Kiszonka-ANTCZAK'!I20,'11-ISO-Kiszonka-BESTRY'!I20,'11-ISO-Kiszonka-FRANKIEWICZ'!I20,'11-ISO-Kiszonka-MAJDECKI'!I20,'11-ISO-Kiszonka-BARA'!I20,'11-ISO-Kiszonka-KAPICAMARIANNA'!I20,'11-ISO-Kiszonka-KUBIAK'!I20,'11-ISO-Kiszonka-TODOROWSKI'!I20,'11-ISO-Kiszonka-RASIŃSKI'!I20,'11-ISO-Kiszonka-DUBIEL'!I20)</f>
        <v>42.960000000000015</v>
      </c>
      <c r="H16" s="136">
        <f>AVERAGE('11-ISO-Kiszonka-KRASNODĘBSKI'!J20,'11-ISO-Kiszonka-JURZYK'!J20,'11-ISO-Kiszonka-CYRAN'!J20,'11-ISO-Kiszonka-WYSZYŃSKI'!J20,'11-ISO-Kiszonka-NIEMIRA'!J20,'11-ISO-Kiszonka-DOLECKI'!J20,'11-ISO-Kiszonka-MIŚKIEWICZ'!J20,'11-ISO-Kiszonka-SK DOBRZYNIEWO'!J20,'11-ISO-Kiszonka-BĄDECZ'!J20,'11-ISO-Kiszonka-POLANOWICE'!J20,'11-ISO-Kiszonka-TIPPERARY'!J20,'11-ISO-Kiszonka-KOSOWO'!J20,'11-ISO-Kiszonka-PAWŁOWICE'!J20,'11-ISO-Kiszonka-KOBYLNIKI'!J20,'11-ISO-Kiszonka-GOLA'!J20,'11-ISO-Kiszonka-KAROLEW'!J20,'11-ISO-Kiszonka-TUREW'!J20,'11-ISO-Kiszonka-ANTCZAK'!J20,'11-ISO-Kiszonka-BESTRY'!J20,'11-ISO-Kiszonka-FRANKIEWICZ'!J20,'11-ISO-Kiszonka-MAJDECKI'!J20,'11-ISO-Kiszonka-BARA'!J20,'11-ISO-Kiszonka-KAPICAMARIANNA'!J20,'11-ISO-Kiszonka-KUBIAK'!J20,'11-ISO-Kiszonka-TODOROWSKI'!J20,'11-ISO-Kiszonka-RASIŃSKI'!J20,'11-ISO-Kiszonka-DUBIEL'!J20)</f>
        <v>18.575657518899373</v>
      </c>
      <c r="I16" s="137">
        <f>MAX('11-ISO-Kiszonka-KRASNODĘBSKI'!J20,'11-ISO-Kiszonka-JURZYK'!J20,'11-ISO-Kiszonka-CYRAN'!J20,'11-ISO-Kiszonka-WYSZYŃSKI'!J20,'11-ISO-Kiszonka-NIEMIRA'!J20,'11-ISO-Kiszonka-DOLECKI'!J20,'11-ISO-Kiszonka-MIŚKIEWICZ'!J20,'11-ISO-Kiszonka-SK DOBRZYNIEWO'!J20,'11-ISO-Kiszonka-BĄDECZ'!J20,'11-ISO-Kiszonka-POLANOWICE'!J20,'11-ISO-Kiszonka-TIPPERARY'!J20,'11-ISO-Kiszonka-KOSOWO'!J20,'11-ISO-Kiszonka-PAWŁOWICE'!J20,'11-ISO-Kiszonka-KOBYLNIKI'!J20,'11-ISO-Kiszonka-GOLA'!J20,'11-ISO-Kiszonka-KAROLEW'!J20,'11-ISO-Kiszonka-TUREW'!J20,'11-ISO-Kiszonka-ANTCZAK'!J20,'11-ISO-Kiszonka-BESTRY'!J20,'11-ISO-Kiszonka-FRANKIEWICZ'!J20,'11-ISO-Kiszonka-MAJDECKI'!J20,'11-ISO-Kiszonka-BARA'!J20,'11-ISO-Kiszonka-KAPICAMARIANNA'!J20,'11-ISO-Kiszonka-KUBIAK'!J20,'11-ISO-Kiszonka-TODOROWSKI'!J20,'11-ISO-Kiszonka-RASIŃSKI'!J20,'11-ISO-Kiszonka-DUBIEL'!J20)</f>
        <v>26.900625641025641</v>
      </c>
    </row>
    <row r="17" spans="2:9" ht="18">
      <c r="B17" s="138" t="s">
        <v>172</v>
      </c>
      <c r="C17" s="134">
        <v>270</v>
      </c>
      <c r="D17" s="135">
        <f>COUNT('11-ISO-Kiszonka-KRASNODĘBSKI'!C21,'11-ISO-Kiszonka-JURZYK'!C21,'11-ISO-Kiszonka-CYRAN'!C21,'11-ISO-Kiszonka-WYSZYŃSKI'!C21,'11-ISO-Kiszonka-NIEMIRA'!C21,'11-ISO-Kiszonka-DOLECKI'!C21,'11-ISO-Kiszonka-MIŚKIEWICZ'!C21,'11-ISO-Kiszonka-SK DOBRZYNIEWO'!C21,'11-ISO-Kiszonka-BĄDECZ'!C21,'11-ISO-Kiszonka-POLANOWICE'!C21,'11-ISO-Kiszonka-TIPPERARY'!C21,'11-ISO-Kiszonka-KOSOWO'!C21,'11-ISO-Kiszonka-PAWŁOWICE'!C21,'11-ISO-Kiszonka-KOBYLNIKI'!C21,'11-ISO-Kiszonka-GOLA'!C21,'11-ISO-Kiszonka-KAROLEW'!C21,'11-ISO-Kiszonka-TUREW'!C21,'11-ISO-Kiszonka-ANTCZAK'!C21,'11-ISO-Kiszonka-BESTRY'!C21,'11-ISO-Kiszonka-FRANKIEWICZ'!C21,'11-ISO-Kiszonka-MAJDECKI'!C21,'11-ISO-Kiszonka-BARA'!C21,'11-ISO-Kiszonka-KAPICAMARIANNA'!C21,'11-ISO-Kiszonka-KUBIAK'!C21,'11-ISO-Kiszonka-TODOROWSKI'!C21,'11-ISO-Kiszonka-RASIŃSKI'!C21,'11-ISO-Kiszonka-DUBIEL'!C21)</f>
        <v>8</v>
      </c>
      <c r="E17" s="135">
        <f>AVERAGE('11-ISO-Kiszonka-KRASNODĘBSKI'!C21,'11-ISO-Kiszonka-JURZYK'!C21,'11-ISO-Kiszonka-CYRAN'!C21,'11-ISO-Kiszonka-WYSZYŃSKI'!C21,'11-ISO-Kiszonka-NIEMIRA'!C21,'11-ISO-Kiszonka-DOLECKI'!C21,'11-ISO-Kiszonka-MIŚKIEWICZ'!C21,'11-ISO-Kiszonka-SK DOBRZYNIEWO'!C21,'11-ISO-Kiszonka-BĄDECZ'!C21,'11-ISO-Kiszonka-POLANOWICE'!C21,'11-ISO-Kiszonka-TIPPERARY'!C21,'11-ISO-Kiszonka-KOSOWO'!C21,'11-ISO-Kiszonka-PAWŁOWICE'!C21,'11-ISO-Kiszonka-KOBYLNIKI'!C21,'11-ISO-Kiszonka-GOLA'!C21,'11-ISO-Kiszonka-KAROLEW'!C21,'11-ISO-Kiszonka-TUREW'!C21,'11-ISO-Kiszonka-ANTCZAK'!C21,'11-ISO-Kiszonka-BESTRY'!C21,'11-ISO-Kiszonka-FRANKIEWICZ'!C21,'11-ISO-Kiszonka-MAJDECKI'!C21,'11-ISO-Kiszonka-BARA'!C21,'11-ISO-Kiszonka-KAPICAMARIANNA'!C21,'11-ISO-Kiszonka-KUBIAK'!C21,'11-ISO-Kiszonka-TODOROWSKI'!C21,'11-ISO-Kiszonka-RASIŃSKI'!C21,'11-ISO-Kiszonka-DUBIEL'!C21)</f>
        <v>86291.625</v>
      </c>
      <c r="F17" s="136">
        <f>AVERAGE('11-ISO-Kiszonka-KRASNODĘBSKI'!H21,'11-ISO-Kiszonka-JURZYK'!H21,'11-ISO-Kiszonka-CYRAN'!H21,'11-ISO-Kiszonka-WYSZYŃSKI'!H21,'11-ISO-Kiszonka-NIEMIRA'!H21,'11-ISO-Kiszonka-DOLECKI'!H21,'11-ISO-Kiszonka-MIŚKIEWICZ'!H21,'11-ISO-Kiszonka-SK DOBRZYNIEWO'!H21,'11-ISO-Kiszonka-BĄDECZ'!H21,'11-ISO-Kiszonka-POLANOWICE'!H21,'11-ISO-Kiszonka-TIPPERARY'!H21,'11-ISO-Kiszonka-KOSOWO'!H21,'11-ISO-Kiszonka-PAWŁOWICE'!H21,'11-ISO-Kiszonka-KOBYLNIKI'!H21,'11-ISO-Kiszonka-GOLA'!H21,'11-ISO-Kiszonka-KAROLEW'!H21,'11-ISO-Kiszonka-TUREW'!H21,'11-ISO-Kiszonka-ANTCZAK'!H21,'11-ISO-Kiszonka-BESTRY'!H21,'11-ISO-Kiszonka-FRANKIEWICZ'!H21,'11-ISO-Kiszonka-MAJDECKI'!H21,'11-ISO-Kiszonka-BARA'!H21,'11-ISO-Kiszonka-KAPICAMARIANNA'!H21,'11-ISO-Kiszonka-KUBIAK'!H21,'11-ISO-Kiszonka-TODOROWSKI'!H21,'11-ISO-Kiszonka-RASIŃSKI'!H21,'11-ISO-Kiszonka-DUBIEL'!H21)</f>
        <v>46.430100826461405</v>
      </c>
      <c r="G17" s="136">
        <f>AVERAGE('11-ISO-Kiszonka-KRASNODĘBSKI'!I21,'11-ISO-Kiszonka-JURZYK'!I21,'11-ISO-Kiszonka-CYRAN'!I21,'11-ISO-Kiszonka-WYSZYŃSKI'!I21,'11-ISO-Kiszonka-NIEMIRA'!I21,'11-ISO-Kiszonka-DOLECKI'!I21,'11-ISO-Kiszonka-MIŚKIEWICZ'!I21,'11-ISO-Kiszonka-SK DOBRZYNIEWO'!I21,'11-ISO-Kiszonka-BĄDECZ'!I21,'11-ISO-Kiszonka-POLANOWICE'!I21,'11-ISO-Kiszonka-TIPPERARY'!I21,'11-ISO-Kiszonka-KOSOWO'!I21,'11-ISO-Kiszonka-PAWŁOWICE'!I21,'11-ISO-Kiszonka-KOBYLNIKI'!I21,'11-ISO-Kiszonka-GOLA'!I21,'11-ISO-Kiszonka-KAROLEW'!I21,'11-ISO-Kiszonka-TUREW'!I21,'11-ISO-Kiszonka-ANTCZAK'!I21,'11-ISO-Kiszonka-BESTRY'!I21,'11-ISO-Kiszonka-FRANKIEWICZ'!I21,'11-ISO-Kiszonka-MAJDECKI'!I21,'11-ISO-Kiszonka-BARA'!I21,'11-ISO-Kiszonka-KAPICAMARIANNA'!I21,'11-ISO-Kiszonka-KUBIAK'!I21,'11-ISO-Kiszonka-TODOROWSKI'!I21,'11-ISO-Kiszonka-RASIŃSKI'!I21,'11-ISO-Kiszonka-DUBIEL'!I21)</f>
        <v>44.314999999999998</v>
      </c>
      <c r="H17" s="136">
        <f>AVERAGE('11-ISO-Kiszonka-KRASNODĘBSKI'!J21,'11-ISO-Kiszonka-JURZYK'!J21,'11-ISO-Kiszonka-CYRAN'!J21,'11-ISO-Kiszonka-WYSZYŃSKI'!J21,'11-ISO-Kiszonka-NIEMIRA'!J21,'11-ISO-Kiszonka-DOLECKI'!J21,'11-ISO-Kiszonka-MIŚKIEWICZ'!J21,'11-ISO-Kiszonka-SK DOBRZYNIEWO'!J21,'11-ISO-Kiszonka-BĄDECZ'!J21,'11-ISO-Kiszonka-POLANOWICE'!J21,'11-ISO-Kiszonka-TIPPERARY'!J21,'11-ISO-Kiszonka-KOSOWO'!J21,'11-ISO-Kiszonka-PAWŁOWICE'!J21,'11-ISO-Kiszonka-KOBYLNIKI'!J21,'11-ISO-Kiszonka-GOLA'!J21,'11-ISO-Kiszonka-KAROLEW'!J21,'11-ISO-Kiszonka-TUREW'!J21,'11-ISO-Kiszonka-ANTCZAK'!J21,'11-ISO-Kiszonka-BESTRY'!J21,'11-ISO-Kiszonka-FRANKIEWICZ'!J21,'11-ISO-Kiszonka-MAJDECKI'!J21,'11-ISO-Kiszonka-BARA'!J21,'11-ISO-Kiszonka-KAPICAMARIANNA'!J21,'11-ISO-Kiszonka-KUBIAK'!J21,'11-ISO-Kiszonka-TODOROWSKI'!J21,'11-ISO-Kiszonka-RASIŃSKI'!J21,'11-ISO-Kiszonka-DUBIEL'!J21)</f>
        <v>20.354001555405262</v>
      </c>
      <c r="I17" s="137">
        <f>MAX('11-ISO-Kiszonka-KRASNODĘBSKI'!J21,'11-ISO-Kiszonka-JURZYK'!J21,'11-ISO-Kiszonka-CYRAN'!J21,'11-ISO-Kiszonka-WYSZYŃSKI'!J21,'11-ISO-Kiszonka-NIEMIRA'!J21,'11-ISO-Kiszonka-DOLECKI'!J21,'11-ISO-Kiszonka-MIŚKIEWICZ'!J21,'11-ISO-Kiszonka-SK DOBRZYNIEWO'!J21,'11-ISO-Kiszonka-BĄDECZ'!J21,'11-ISO-Kiszonka-POLANOWICE'!J21,'11-ISO-Kiszonka-TIPPERARY'!J21,'11-ISO-Kiszonka-KOSOWO'!J21,'11-ISO-Kiszonka-PAWŁOWICE'!J21,'11-ISO-Kiszonka-KOBYLNIKI'!J21,'11-ISO-Kiszonka-GOLA'!J21,'11-ISO-Kiszonka-KAROLEW'!J21,'11-ISO-Kiszonka-TUREW'!J21,'11-ISO-Kiszonka-ANTCZAK'!J21,'11-ISO-Kiszonka-BESTRY'!J21,'11-ISO-Kiszonka-FRANKIEWICZ'!J21,'11-ISO-Kiszonka-MAJDECKI'!J21,'11-ISO-Kiszonka-BARA'!J21,'11-ISO-Kiszonka-KAPICAMARIANNA'!J21,'11-ISO-Kiszonka-KUBIAK'!J21,'11-ISO-Kiszonka-TODOROWSKI'!J21,'11-ISO-Kiszonka-RASIŃSKI'!J21,'11-ISO-Kiszonka-DUBIEL'!J21)</f>
        <v>23.141890547263685</v>
      </c>
    </row>
    <row r="18" spans="2:9" ht="18">
      <c r="B18" s="138" t="s">
        <v>173</v>
      </c>
      <c r="C18" s="134">
        <v>270</v>
      </c>
      <c r="D18" s="135">
        <f>COUNT('11-ISO-Kiszonka-KRASNODĘBSKI'!C22,'11-ISO-Kiszonka-JURZYK'!C22,'11-ISO-Kiszonka-CYRAN'!C22,'11-ISO-Kiszonka-WYSZYŃSKI'!C22,'11-ISO-Kiszonka-NIEMIRA'!C22,'11-ISO-Kiszonka-DOLECKI'!C22,'11-ISO-Kiszonka-MIŚKIEWICZ'!C22,'11-ISO-Kiszonka-SK DOBRZYNIEWO'!C22,'11-ISO-Kiszonka-BĄDECZ'!C22,'11-ISO-Kiszonka-POLANOWICE'!C22,'11-ISO-Kiszonka-TIPPERARY'!C22,'11-ISO-Kiszonka-KOSOWO'!C22,'11-ISO-Kiszonka-PAWŁOWICE'!C22,'11-ISO-Kiszonka-KOBYLNIKI'!C22,'11-ISO-Kiszonka-GOLA'!C22,'11-ISO-Kiszonka-KAROLEW'!C22,'11-ISO-Kiszonka-TUREW'!C22,'11-ISO-Kiszonka-ANTCZAK'!C22,'11-ISO-Kiszonka-BESTRY'!C22,'11-ISO-Kiszonka-FRANKIEWICZ'!C22,'11-ISO-Kiszonka-MAJDECKI'!C22,'11-ISO-Kiszonka-BARA'!C22,'11-ISO-Kiszonka-KAPICAMARIANNA'!C22,'11-ISO-Kiszonka-KUBIAK'!C22,'11-ISO-Kiszonka-TODOROWSKI'!C22,'11-ISO-Kiszonka-RASIŃSKI'!C22,'11-ISO-Kiszonka-DUBIEL'!C22)</f>
        <v>9</v>
      </c>
      <c r="E18" s="135">
        <f>AVERAGE('11-ISO-Kiszonka-KRASNODĘBSKI'!C22,'11-ISO-Kiszonka-JURZYK'!C22,'11-ISO-Kiszonka-CYRAN'!C22,'11-ISO-Kiszonka-WYSZYŃSKI'!C22,'11-ISO-Kiszonka-NIEMIRA'!C22,'11-ISO-Kiszonka-DOLECKI'!C22,'11-ISO-Kiszonka-MIŚKIEWICZ'!C22,'11-ISO-Kiszonka-SK DOBRZYNIEWO'!C22,'11-ISO-Kiszonka-BĄDECZ'!C22,'11-ISO-Kiszonka-POLANOWICE'!C22,'11-ISO-Kiszonka-TIPPERARY'!C22,'11-ISO-Kiszonka-KOSOWO'!C22,'11-ISO-Kiszonka-PAWŁOWICE'!C22,'11-ISO-Kiszonka-KOBYLNIKI'!C22,'11-ISO-Kiszonka-GOLA'!C22,'11-ISO-Kiszonka-KAROLEW'!C22,'11-ISO-Kiszonka-TUREW'!C22,'11-ISO-Kiszonka-ANTCZAK'!C22,'11-ISO-Kiszonka-BESTRY'!C22,'11-ISO-Kiszonka-FRANKIEWICZ'!C22,'11-ISO-Kiszonka-MAJDECKI'!C22,'11-ISO-Kiszonka-BARA'!C22,'11-ISO-Kiszonka-KAPICAMARIANNA'!C22,'11-ISO-Kiszonka-KUBIAK'!C22,'11-ISO-Kiszonka-TODOROWSKI'!C22,'11-ISO-Kiszonka-RASIŃSKI'!C22,'11-ISO-Kiszonka-DUBIEL'!C22)</f>
        <v>84740.777777777781</v>
      </c>
      <c r="F18" s="136">
        <f>AVERAGE('11-ISO-Kiszonka-KRASNODĘBSKI'!H22,'11-ISO-Kiszonka-JURZYK'!H22,'11-ISO-Kiszonka-CYRAN'!H22,'11-ISO-Kiszonka-WYSZYŃSKI'!H22,'11-ISO-Kiszonka-NIEMIRA'!H22,'11-ISO-Kiszonka-DOLECKI'!H22,'11-ISO-Kiszonka-MIŚKIEWICZ'!H22,'11-ISO-Kiszonka-SK DOBRZYNIEWO'!H22,'11-ISO-Kiszonka-BĄDECZ'!H22,'11-ISO-Kiszonka-POLANOWICE'!H22,'11-ISO-Kiszonka-TIPPERARY'!H22,'11-ISO-Kiszonka-KOSOWO'!H22,'11-ISO-Kiszonka-PAWŁOWICE'!H22,'11-ISO-Kiszonka-KOBYLNIKI'!H22,'11-ISO-Kiszonka-GOLA'!H22,'11-ISO-Kiszonka-KAROLEW'!H22,'11-ISO-Kiszonka-TUREW'!H22,'11-ISO-Kiszonka-ANTCZAK'!H22,'11-ISO-Kiszonka-BESTRY'!H22,'11-ISO-Kiszonka-FRANKIEWICZ'!H22,'11-ISO-Kiszonka-MAJDECKI'!H22,'11-ISO-Kiszonka-BARA'!H22,'11-ISO-Kiszonka-KAPICAMARIANNA'!H22,'11-ISO-Kiszonka-KUBIAK'!H22,'11-ISO-Kiszonka-TODOROWSKI'!H22,'11-ISO-Kiszonka-RASIŃSKI'!H22,'11-ISO-Kiszonka-DUBIEL'!H22)</f>
        <v>46.081750198813516</v>
      </c>
      <c r="G18" s="136">
        <f>AVERAGE('11-ISO-Kiszonka-KRASNODĘBSKI'!I22,'11-ISO-Kiszonka-JURZYK'!I22,'11-ISO-Kiszonka-CYRAN'!I22,'11-ISO-Kiszonka-WYSZYŃSKI'!I22,'11-ISO-Kiszonka-NIEMIRA'!I22,'11-ISO-Kiszonka-DOLECKI'!I22,'11-ISO-Kiszonka-MIŚKIEWICZ'!I22,'11-ISO-Kiszonka-SK DOBRZYNIEWO'!I22,'11-ISO-Kiszonka-BĄDECZ'!I22,'11-ISO-Kiszonka-POLANOWICE'!I22,'11-ISO-Kiszonka-TIPPERARY'!I22,'11-ISO-Kiszonka-KOSOWO'!I22,'11-ISO-Kiszonka-PAWŁOWICE'!I22,'11-ISO-Kiszonka-KOBYLNIKI'!I22,'11-ISO-Kiszonka-GOLA'!I22,'11-ISO-Kiszonka-KAROLEW'!I22,'11-ISO-Kiszonka-TUREW'!I22,'11-ISO-Kiszonka-ANTCZAK'!I22,'11-ISO-Kiszonka-BESTRY'!I22,'11-ISO-Kiszonka-FRANKIEWICZ'!I22,'11-ISO-Kiszonka-MAJDECKI'!I22,'11-ISO-Kiszonka-BARA'!I22,'11-ISO-Kiszonka-KAPICAMARIANNA'!I22,'11-ISO-Kiszonka-KUBIAK'!I22,'11-ISO-Kiszonka-TODOROWSKI'!I22,'11-ISO-Kiszonka-RASIŃSKI'!I22,'11-ISO-Kiszonka-DUBIEL'!I22)</f>
        <v>41.59</v>
      </c>
      <c r="H18" s="136">
        <f>AVERAGE('11-ISO-Kiszonka-KRASNODĘBSKI'!J22,'11-ISO-Kiszonka-JURZYK'!J22,'11-ISO-Kiszonka-CYRAN'!J22,'11-ISO-Kiszonka-WYSZYŃSKI'!J22,'11-ISO-Kiszonka-NIEMIRA'!J22,'11-ISO-Kiszonka-DOLECKI'!J22,'11-ISO-Kiszonka-MIŚKIEWICZ'!J22,'11-ISO-Kiszonka-SK DOBRZYNIEWO'!J22,'11-ISO-Kiszonka-BĄDECZ'!J22,'11-ISO-Kiszonka-POLANOWICE'!J22,'11-ISO-Kiszonka-TIPPERARY'!J22,'11-ISO-Kiszonka-KOSOWO'!J22,'11-ISO-Kiszonka-PAWŁOWICE'!J22,'11-ISO-Kiszonka-KOBYLNIKI'!J22,'11-ISO-Kiszonka-GOLA'!J22,'11-ISO-Kiszonka-KAROLEW'!J22,'11-ISO-Kiszonka-TUREW'!J22,'11-ISO-Kiszonka-ANTCZAK'!J22,'11-ISO-Kiszonka-BESTRY'!J22,'11-ISO-Kiszonka-FRANKIEWICZ'!J22,'11-ISO-Kiszonka-MAJDECKI'!J22,'11-ISO-Kiszonka-BARA'!J22,'11-ISO-Kiszonka-KAPICAMARIANNA'!J22,'11-ISO-Kiszonka-KUBIAK'!J22,'11-ISO-Kiszonka-TODOROWSKI'!J22,'11-ISO-Kiszonka-RASIŃSKI'!J22,'11-ISO-Kiszonka-DUBIEL'!J22)</f>
        <v>18.920324202266258</v>
      </c>
      <c r="I18" s="137">
        <f>MAX('11-ISO-Kiszonka-KRASNODĘBSKI'!J22,'11-ISO-Kiszonka-JURZYK'!J22,'11-ISO-Kiszonka-CYRAN'!J22,'11-ISO-Kiszonka-WYSZYŃSKI'!J22,'11-ISO-Kiszonka-NIEMIRA'!J22,'11-ISO-Kiszonka-DOLECKI'!J22,'11-ISO-Kiszonka-MIŚKIEWICZ'!J22,'11-ISO-Kiszonka-SK DOBRZYNIEWO'!J22,'11-ISO-Kiszonka-BĄDECZ'!J22,'11-ISO-Kiszonka-POLANOWICE'!J22,'11-ISO-Kiszonka-TIPPERARY'!J22,'11-ISO-Kiszonka-KOSOWO'!J22,'11-ISO-Kiszonka-PAWŁOWICE'!J22,'11-ISO-Kiszonka-KOBYLNIKI'!J22,'11-ISO-Kiszonka-GOLA'!J22,'11-ISO-Kiszonka-KAROLEW'!J22,'11-ISO-Kiszonka-TUREW'!J22,'11-ISO-Kiszonka-ANTCZAK'!J22,'11-ISO-Kiszonka-BESTRY'!J22,'11-ISO-Kiszonka-FRANKIEWICZ'!J22,'11-ISO-Kiszonka-MAJDECKI'!J22,'11-ISO-Kiszonka-BARA'!J22,'11-ISO-Kiszonka-KAPICAMARIANNA'!J22,'11-ISO-Kiszonka-KUBIAK'!J22,'11-ISO-Kiszonka-TODOROWSKI'!J22,'11-ISO-Kiszonka-RASIŃSKI'!J22,'11-ISO-Kiszonka-DUBIEL'!J22)</f>
        <v>23.565768115942031</v>
      </c>
    </row>
    <row r="19" spans="2:9" ht="18">
      <c r="B19" s="132" t="s">
        <v>174</v>
      </c>
      <c r="C19" s="140">
        <v>260</v>
      </c>
      <c r="D19" s="129">
        <f>COUNT('11-ISO-Kiszonka-KRASNODĘBSKI'!C23,'11-ISO-Kiszonka-JURZYK'!C23,'11-ISO-Kiszonka-CYRAN'!C23,'11-ISO-Kiszonka-WYSZYŃSKI'!C23,'11-ISO-Kiszonka-NIEMIRA'!C23,'11-ISO-Kiszonka-DOLECKI'!C23,'11-ISO-Kiszonka-MIŚKIEWICZ'!C23,'11-ISO-Kiszonka-SK DOBRZYNIEWO'!C23,'11-ISO-Kiszonka-BĄDECZ'!C23,'11-ISO-Kiszonka-POLANOWICE'!C23,'11-ISO-Kiszonka-TIPPERARY'!C23,'11-ISO-Kiszonka-KOSOWO'!C23,'11-ISO-Kiszonka-PAWŁOWICE'!C23,'11-ISO-Kiszonka-KOBYLNIKI'!C23,'11-ISO-Kiszonka-GOLA'!C23,'11-ISO-Kiszonka-KAROLEW'!C23,'11-ISO-Kiszonka-TUREW'!C23,'11-ISO-Kiszonka-ANTCZAK'!C23,'11-ISO-Kiszonka-BESTRY'!C23,'11-ISO-Kiszonka-FRANKIEWICZ'!C23,'11-ISO-Kiszonka-MAJDECKI'!C23,'11-ISO-Kiszonka-BARA'!C23,'11-ISO-Kiszonka-KAPICAMARIANNA'!C23,'11-ISO-Kiszonka-KUBIAK'!C23,'11-ISO-Kiszonka-TODOROWSKI'!C23,'11-ISO-Kiszonka-RASIŃSKI'!C23,'11-ISO-Kiszonka-DUBIEL'!C23)</f>
        <v>24</v>
      </c>
      <c r="E19" s="129">
        <f>AVERAGE('11-ISO-Kiszonka-KRASNODĘBSKI'!C23,'11-ISO-Kiszonka-JURZYK'!C23,'11-ISO-Kiszonka-CYRAN'!C23,'11-ISO-Kiszonka-WYSZYŃSKI'!C23,'11-ISO-Kiszonka-NIEMIRA'!C23,'11-ISO-Kiszonka-DOLECKI'!C23,'11-ISO-Kiszonka-MIŚKIEWICZ'!C23,'11-ISO-Kiszonka-SK DOBRZYNIEWO'!C23,'11-ISO-Kiszonka-BĄDECZ'!C23,'11-ISO-Kiszonka-POLANOWICE'!C23,'11-ISO-Kiszonka-TIPPERARY'!C23,'11-ISO-Kiszonka-KOSOWO'!C23,'11-ISO-Kiszonka-PAWŁOWICE'!C23,'11-ISO-Kiszonka-KOBYLNIKI'!C23,'11-ISO-Kiszonka-GOLA'!C23,'11-ISO-Kiszonka-KAROLEW'!C23,'11-ISO-Kiszonka-TUREW'!C23,'11-ISO-Kiszonka-ANTCZAK'!C23,'11-ISO-Kiszonka-BESTRY'!C23,'11-ISO-Kiszonka-FRANKIEWICZ'!C23,'11-ISO-Kiszonka-MAJDECKI'!C23,'11-ISO-Kiszonka-BARA'!C23,'11-ISO-Kiszonka-KAPICAMARIANNA'!C23,'11-ISO-Kiszonka-KUBIAK'!C23,'11-ISO-Kiszonka-TODOROWSKI'!C23,'11-ISO-Kiszonka-RASIŃSKI'!C23,'11-ISO-Kiszonka-DUBIEL'!C23)</f>
        <v>82705.833333333328</v>
      </c>
      <c r="F19" s="130">
        <f>AVERAGE('11-ISO-Kiszonka-KRASNODĘBSKI'!H23,'11-ISO-Kiszonka-JURZYK'!H23,'11-ISO-Kiszonka-CYRAN'!H23,'11-ISO-Kiszonka-WYSZYŃSKI'!H23,'11-ISO-Kiszonka-NIEMIRA'!H23,'11-ISO-Kiszonka-DOLECKI'!H23,'11-ISO-Kiszonka-MIŚKIEWICZ'!H23,'11-ISO-Kiszonka-SK DOBRZYNIEWO'!H23,'11-ISO-Kiszonka-BĄDECZ'!H23,'11-ISO-Kiszonka-POLANOWICE'!H23,'11-ISO-Kiszonka-TIPPERARY'!H23,'11-ISO-Kiszonka-KOSOWO'!H23,'11-ISO-Kiszonka-PAWŁOWICE'!H23,'11-ISO-Kiszonka-KOBYLNIKI'!H23,'11-ISO-Kiszonka-GOLA'!H23,'11-ISO-Kiszonka-KAROLEW'!H23,'11-ISO-Kiszonka-TUREW'!H23,'11-ISO-Kiszonka-ANTCZAK'!H23,'11-ISO-Kiszonka-BESTRY'!H23,'11-ISO-Kiszonka-FRANKIEWICZ'!H23,'11-ISO-Kiszonka-MAJDECKI'!H23,'11-ISO-Kiszonka-BARA'!H23,'11-ISO-Kiszonka-KAPICAMARIANNA'!H23,'11-ISO-Kiszonka-KUBIAK'!H23,'11-ISO-Kiszonka-TODOROWSKI'!H23,'11-ISO-Kiszonka-RASIŃSKI'!H23,'11-ISO-Kiszonka-DUBIEL'!H23)</f>
        <v>46.084580509011637</v>
      </c>
      <c r="G19" s="130">
        <f>AVERAGE('11-ISO-Kiszonka-KRASNODĘBSKI'!I23,'11-ISO-Kiszonka-JURZYK'!I23,'11-ISO-Kiszonka-CYRAN'!I23,'11-ISO-Kiszonka-WYSZYŃSKI'!I23,'11-ISO-Kiszonka-NIEMIRA'!I23,'11-ISO-Kiszonka-DOLECKI'!I23,'11-ISO-Kiszonka-MIŚKIEWICZ'!I23,'11-ISO-Kiszonka-SK DOBRZYNIEWO'!I23,'11-ISO-Kiszonka-BĄDECZ'!I23,'11-ISO-Kiszonka-POLANOWICE'!I23,'11-ISO-Kiszonka-TIPPERARY'!I23,'11-ISO-Kiszonka-KOSOWO'!I23,'11-ISO-Kiszonka-PAWŁOWICE'!I23,'11-ISO-Kiszonka-KOBYLNIKI'!I23,'11-ISO-Kiszonka-GOLA'!I23,'11-ISO-Kiszonka-KAROLEW'!I23,'11-ISO-Kiszonka-TUREW'!I23,'11-ISO-Kiszonka-ANTCZAK'!I23,'11-ISO-Kiszonka-BESTRY'!I23,'11-ISO-Kiszonka-FRANKIEWICZ'!I23,'11-ISO-Kiszonka-MAJDECKI'!I23,'11-ISO-Kiszonka-BARA'!I23,'11-ISO-Kiszonka-KAPICAMARIANNA'!I23,'11-ISO-Kiszonka-KUBIAK'!I23,'11-ISO-Kiszonka-TODOROWSKI'!I23,'11-ISO-Kiszonka-RASIŃSKI'!I23,'11-ISO-Kiszonka-DUBIEL'!I23)</f>
        <v>40.477916666666658</v>
      </c>
      <c r="H19" s="130">
        <f>AVERAGE('11-ISO-Kiszonka-KRASNODĘBSKI'!J23,'11-ISO-Kiszonka-JURZYK'!J23,'11-ISO-Kiszonka-CYRAN'!J23,'11-ISO-Kiszonka-WYSZYŃSKI'!J23,'11-ISO-Kiszonka-NIEMIRA'!J23,'11-ISO-Kiszonka-DOLECKI'!J23,'11-ISO-Kiszonka-MIŚKIEWICZ'!J23,'11-ISO-Kiszonka-SK DOBRZYNIEWO'!J23,'11-ISO-Kiszonka-BĄDECZ'!J23,'11-ISO-Kiszonka-POLANOWICE'!J23,'11-ISO-Kiszonka-TIPPERARY'!J23,'11-ISO-Kiszonka-KOSOWO'!J23,'11-ISO-Kiszonka-PAWŁOWICE'!J23,'11-ISO-Kiszonka-KOBYLNIKI'!J23,'11-ISO-Kiszonka-GOLA'!J23,'11-ISO-Kiszonka-KAROLEW'!J23,'11-ISO-Kiszonka-TUREW'!J23,'11-ISO-Kiszonka-ANTCZAK'!J23,'11-ISO-Kiszonka-BESTRY'!J23,'11-ISO-Kiszonka-FRANKIEWICZ'!J23,'11-ISO-Kiszonka-MAJDECKI'!J23,'11-ISO-Kiszonka-BARA'!J23,'11-ISO-Kiszonka-KAPICAMARIANNA'!J23,'11-ISO-Kiszonka-KUBIAK'!J23,'11-ISO-Kiszonka-TODOROWSKI'!J23,'11-ISO-Kiszonka-RASIŃSKI'!J23,'11-ISO-Kiszonka-DUBIEL'!J23)</f>
        <v>18.375661292523212</v>
      </c>
      <c r="I19" s="131">
        <f>MAX('11-ISO-Kiszonka-KRASNODĘBSKI'!J23,'11-ISO-Kiszonka-JURZYK'!J23,'11-ISO-Kiszonka-CYRAN'!J23,'11-ISO-Kiszonka-WYSZYŃSKI'!J23,'11-ISO-Kiszonka-NIEMIRA'!J23,'11-ISO-Kiszonka-DOLECKI'!J23,'11-ISO-Kiszonka-MIŚKIEWICZ'!J23,'11-ISO-Kiszonka-SK DOBRZYNIEWO'!J23,'11-ISO-Kiszonka-BĄDECZ'!J23,'11-ISO-Kiszonka-POLANOWICE'!J23,'11-ISO-Kiszonka-TIPPERARY'!J23,'11-ISO-Kiszonka-KOSOWO'!J23,'11-ISO-Kiszonka-PAWŁOWICE'!J23,'11-ISO-Kiszonka-KOBYLNIKI'!J23,'11-ISO-Kiszonka-GOLA'!J23,'11-ISO-Kiszonka-KAROLEW'!J23,'11-ISO-Kiszonka-TUREW'!J23,'11-ISO-Kiszonka-ANTCZAK'!J23,'11-ISO-Kiszonka-BESTRY'!J23,'11-ISO-Kiszonka-FRANKIEWICZ'!J23,'11-ISO-Kiszonka-MAJDECKI'!J23,'11-ISO-Kiszonka-BARA'!J23,'11-ISO-Kiszonka-KAPICAMARIANNA'!J23,'11-ISO-Kiszonka-KUBIAK'!J23,'11-ISO-Kiszonka-TODOROWSKI'!J23,'11-ISO-Kiszonka-RASIŃSKI'!J23,'11-ISO-Kiszonka-DUBIEL'!J23)</f>
        <v>26.353032478632482</v>
      </c>
    </row>
    <row r="20" spans="2:9" ht="18">
      <c r="B20" s="132" t="s">
        <v>175</v>
      </c>
      <c r="C20" s="140">
        <v>290</v>
      </c>
      <c r="D20" s="129">
        <f>COUNT('11-ISO-Kiszonka-KRASNODĘBSKI'!C25,'11-ISO-Kiszonka-JURZYK'!C25,'11-ISO-Kiszonka-CYRAN'!C25,'11-ISO-Kiszonka-WYSZYŃSKI'!C25,'11-ISO-Kiszonka-NIEMIRA'!C25,'11-ISO-Kiszonka-DOLECKI'!C25,'11-ISO-Kiszonka-MIŚKIEWICZ'!C25,'11-ISO-Kiszonka-SK DOBRZYNIEWO'!C25,'11-ISO-Kiszonka-BĄDECZ'!C25,'11-ISO-Kiszonka-POLANOWICE'!C25,'11-ISO-Kiszonka-TIPPERARY'!C25,'11-ISO-Kiszonka-KOSOWO'!C25,'11-ISO-Kiszonka-PAWŁOWICE'!C25,'11-ISO-Kiszonka-KOBYLNIKI'!C25,'11-ISO-Kiszonka-GOLA'!C25,'11-ISO-Kiszonka-KAROLEW'!C25,'11-ISO-Kiszonka-TUREW'!C25,'11-ISO-Kiszonka-ANTCZAK'!C25,'11-ISO-Kiszonka-BESTRY'!C25,'11-ISO-Kiszonka-FRANKIEWICZ'!C25,'11-ISO-Kiszonka-MAJDECKI'!C25,'11-ISO-Kiszonka-BARA'!C25,'11-ISO-Kiszonka-KAPICAMARIANNA'!C25,'11-ISO-Kiszonka-KUBIAK'!C25,'11-ISO-Kiszonka-TODOROWSKI'!C25,'11-ISO-Kiszonka-RASIŃSKI'!C25,'11-ISO-Kiszonka-DUBIEL'!C25)</f>
        <v>22</v>
      </c>
      <c r="E20" s="129">
        <f>AVERAGE('11-ISO-Kiszonka-KRASNODĘBSKI'!C25,'11-ISO-Kiszonka-JURZYK'!C25,'11-ISO-Kiszonka-CYRAN'!C25,'11-ISO-Kiszonka-WYSZYŃSKI'!C25,'11-ISO-Kiszonka-NIEMIRA'!C25,'11-ISO-Kiszonka-DOLECKI'!C25,'11-ISO-Kiszonka-MIŚKIEWICZ'!C25,'11-ISO-Kiszonka-SK DOBRZYNIEWO'!C25,'11-ISO-Kiszonka-BĄDECZ'!C25,'11-ISO-Kiszonka-POLANOWICE'!C25,'11-ISO-Kiszonka-TIPPERARY'!C25,'11-ISO-Kiszonka-KOSOWO'!C25,'11-ISO-Kiszonka-PAWŁOWICE'!C25,'11-ISO-Kiszonka-KOBYLNIKI'!C25,'11-ISO-Kiszonka-GOLA'!C25,'11-ISO-Kiszonka-KAROLEW'!C25,'11-ISO-Kiszonka-TUREW'!C25,'11-ISO-Kiszonka-ANTCZAK'!C25,'11-ISO-Kiszonka-BESTRY'!C25,'11-ISO-Kiszonka-FRANKIEWICZ'!C25,'11-ISO-Kiszonka-MAJDECKI'!C25,'11-ISO-Kiszonka-BARA'!C25,'11-ISO-Kiszonka-KAPICAMARIANNA'!C25,'11-ISO-Kiszonka-KUBIAK'!C25,'11-ISO-Kiszonka-TODOROWSKI'!C25,'11-ISO-Kiszonka-RASIŃSKI'!C25,'11-ISO-Kiszonka-DUBIEL'!C25)</f>
        <v>83840.636363636368</v>
      </c>
      <c r="F20" s="130">
        <f>AVERAGE('11-ISO-Kiszonka-KRASNODĘBSKI'!H25,'11-ISO-Kiszonka-JURZYK'!H25,'11-ISO-Kiszonka-CYRAN'!H25,'11-ISO-Kiszonka-WYSZYŃSKI'!H25,'11-ISO-Kiszonka-NIEMIRA'!H25,'11-ISO-Kiszonka-DOLECKI'!H25,'11-ISO-Kiszonka-MIŚKIEWICZ'!H25,'11-ISO-Kiszonka-SK DOBRZYNIEWO'!H25,'11-ISO-Kiszonka-BĄDECZ'!H25,'11-ISO-Kiszonka-POLANOWICE'!H25,'11-ISO-Kiszonka-TIPPERARY'!H25,'11-ISO-Kiszonka-KOSOWO'!H25,'11-ISO-Kiszonka-PAWŁOWICE'!H25,'11-ISO-Kiszonka-KOBYLNIKI'!H25,'11-ISO-Kiszonka-GOLA'!H25,'11-ISO-Kiszonka-KAROLEW'!H25,'11-ISO-Kiszonka-TUREW'!H25,'11-ISO-Kiszonka-ANTCZAK'!H25,'11-ISO-Kiszonka-BESTRY'!H25,'11-ISO-Kiszonka-FRANKIEWICZ'!H25,'11-ISO-Kiszonka-MAJDECKI'!H25,'11-ISO-Kiszonka-BARA'!H25,'11-ISO-Kiszonka-KAPICAMARIANNA'!H25,'11-ISO-Kiszonka-KUBIAK'!H25,'11-ISO-Kiszonka-TODOROWSKI'!H25,'11-ISO-Kiszonka-RASIŃSKI'!H25,'11-ISO-Kiszonka-DUBIEL'!H25)</f>
        <v>45.592867354100072</v>
      </c>
      <c r="G20" s="130">
        <f>AVERAGE('11-ISO-Kiszonka-KRASNODĘBSKI'!I25,'11-ISO-Kiszonka-JURZYK'!I25,'11-ISO-Kiszonka-CYRAN'!I25,'11-ISO-Kiszonka-WYSZYŃSKI'!I25,'11-ISO-Kiszonka-NIEMIRA'!I25,'11-ISO-Kiszonka-DOLECKI'!I25,'11-ISO-Kiszonka-MIŚKIEWICZ'!I25,'11-ISO-Kiszonka-SK DOBRZYNIEWO'!I25,'11-ISO-Kiszonka-BĄDECZ'!I25,'11-ISO-Kiszonka-POLANOWICE'!I25,'11-ISO-Kiszonka-TIPPERARY'!I25,'11-ISO-Kiszonka-KOSOWO'!I25,'11-ISO-Kiszonka-PAWŁOWICE'!I25,'11-ISO-Kiszonka-KOBYLNIKI'!I25,'11-ISO-Kiszonka-GOLA'!I25,'11-ISO-Kiszonka-KAROLEW'!I25,'11-ISO-Kiszonka-TUREW'!I25,'11-ISO-Kiszonka-ANTCZAK'!I25,'11-ISO-Kiszonka-BESTRY'!I25,'11-ISO-Kiszonka-FRANKIEWICZ'!I25,'11-ISO-Kiszonka-MAJDECKI'!I25,'11-ISO-Kiszonka-BARA'!I25,'11-ISO-Kiszonka-KAPICAMARIANNA'!I25,'11-ISO-Kiszonka-KUBIAK'!I25,'11-ISO-Kiszonka-TODOROWSKI'!I25,'11-ISO-Kiszonka-RASIŃSKI'!I25,'11-ISO-Kiszonka-DUBIEL'!I25)</f>
        <v>40.901363636363641</v>
      </c>
      <c r="H20" s="130">
        <f>AVERAGE('11-ISO-Kiszonka-KRASNODĘBSKI'!J25,'11-ISO-Kiszonka-JURZYK'!J25,'11-ISO-Kiszonka-CYRAN'!J25,'11-ISO-Kiszonka-WYSZYŃSKI'!J25,'11-ISO-Kiszonka-NIEMIRA'!J25,'11-ISO-Kiszonka-DOLECKI'!J25,'11-ISO-Kiszonka-MIŚKIEWICZ'!J25,'11-ISO-Kiszonka-SK DOBRZYNIEWO'!J25,'11-ISO-Kiszonka-BĄDECZ'!J25,'11-ISO-Kiszonka-POLANOWICE'!J25,'11-ISO-Kiszonka-TIPPERARY'!J25,'11-ISO-Kiszonka-KOSOWO'!J25,'11-ISO-Kiszonka-PAWŁOWICE'!J25,'11-ISO-Kiszonka-KOBYLNIKI'!J25,'11-ISO-Kiszonka-GOLA'!J25,'11-ISO-Kiszonka-KAROLEW'!J25,'11-ISO-Kiszonka-TUREW'!J25,'11-ISO-Kiszonka-ANTCZAK'!J25,'11-ISO-Kiszonka-BESTRY'!J25,'11-ISO-Kiszonka-FRANKIEWICZ'!J25,'11-ISO-Kiszonka-MAJDECKI'!J25,'11-ISO-Kiszonka-BARA'!J25,'11-ISO-Kiszonka-KAPICAMARIANNA'!J25,'11-ISO-Kiszonka-KUBIAK'!J25,'11-ISO-Kiszonka-TODOROWSKI'!J25,'11-ISO-Kiszonka-RASIŃSKI'!J25,'11-ISO-Kiszonka-DUBIEL'!J25)</f>
        <v>18.380634833158521</v>
      </c>
      <c r="I20" s="131">
        <f>MAX('11-ISO-Kiszonka-KRASNODĘBSKI'!J25,'11-ISO-Kiszonka-JURZYK'!J25,'11-ISO-Kiszonka-CYRAN'!J25,'11-ISO-Kiszonka-WYSZYŃSKI'!J25,'11-ISO-Kiszonka-NIEMIRA'!J25,'11-ISO-Kiszonka-DOLECKI'!J25,'11-ISO-Kiszonka-MIŚKIEWICZ'!J25,'11-ISO-Kiszonka-SK DOBRZYNIEWO'!J25,'11-ISO-Kiszonka-BĄDECZ'!J25,'11-ISO-Kiszonka-POLANOWICE'!J25,'11-ISO-Kiszonka-TIPPERARY'!J25,'11-ISO-Kiszonka-KOSOWO'!J25,'11-ISO-Kiszonka-PAWŁOWICE'!J25,'11-ISO-Kiszonka-KOBYLNIKI'!J25,'11-ISO-Kiszonka-GOLA'!J25,'11-ISO-Kiszonka-KAROLEW'!J25,'11-ISO-Kiszonka-TUREW'!J25,'11-ISO-Kiszonka-ANTCZAK'!J25,'11-ISO-Kiszonka-BESTRY'!J25,'11-ISO-Kiszonka-FRANKIEWICZ'!J25,'11-ISO-Kiszonka-MAJDECKI'!J25,'11-ISO-Kiszonka-BARA'!J25,'11-ISO-Kiszonka-KAPICAMARIANNA'!J25,'11-ISO-Kiszonka-KUBIAK'!J25,'11-ISO-Kiszonka-TODOROWSKI'!J25,'11-ISO-Kiszonka-RASIŃSKI'!J25,'11-ISO-Kiszonka-DUBIEL'!J25)</f>
        <v>25.45462564102564</v>
      </c>
    </row>
    <row r="21" spans="2:9" ht="18">
      <c r="B21" s="132" t="s">
        <v>176</v>
      </c>
      <c r="C21" s="140">
        <v>290</v>
      </c>
      <c r="D21" s="129">
        <f>COUNT('11-ISO-Kiszonka-KRASNODĘBSKI'!C27,'11-ISO-Kiszonka-JURZYK'!C27,'11-ISO-Kiszonka-CYRAN'!C27,'11-ISO-Kiszonka-WYSZYŃSKI'!C27,'11-ISO-Kiszonka-NIEMIRA'!C27,'11-ISO-Kiszonka-DOLECKI'!C27,'11-ISO-Kiszonka-MIŚKIEWICZ'!C27,'11-ISO-Kiszonka-SK DOBRZYNIEWO'!C27,'11-ISO-Kiszonka-BĄDECZ'!C27,'11-ISO-Kiszonka-POLANOWICE'!C27,'11-ISO-Kiszonka-TIPPERARY'!C27,'11-ISO-Kiszonka-KOSOWO'!C27,'11-ISO-Kiszonka-PAWŁOWICE'!C27,'11-ISO-Kiszonka-KOBYLNIKI'!C27,'11-ISO-Kiszonka-GOLA'!C27,'11-ISO-Kiszonka-KAROLEW'!C27,'11-ISO-Kiszonka-TUREW'!C27,'11-ISO-Kiszonka-ANTCZAK'!C27,'11-ISO-Kiszonka-BESTRY'!C27,'11-ISO-Kiszonka-FRANKIEWICZ'!C27,'11-ISO-Kiszonka-MAJDECKI'!C27,'11-ISO-Kiszonka-BARA'!C27,'11-ISO-Kiszonka-KAPICAMARIANNA'!C27,'11-ISO-Kiszonka-KUBIAK'!C27,'11-ISO-Kiszonka-TODOROWSKI'!C27,'11-ISO-Kiszonka-RASIŃSKI'!C27,'11-ISO-Kiszonka-DUBIEL'!C27)</f>
        <v>20</v>
      </c>
      <c r="E21" s="129">
        <f>AVERAGE('11-ISO-Kiszonka-KRASNODĘBSKI'!C27,'11-ISO-Kiszonka-JURZYK'!C27,'11-ISO-Kiszonka-CYRAN'!C27,'11-ISO-Kiszonka-WYSZYŃSKI'!C27,'11-ISO-Kiszonka-NIEMIRA'!C27,'11-ISO-Kiszonka-DOLECKI'!C27,'11-ISO-Kiszonka-MIŚKIEWICZ'!C27,'11-ISO-Kiszonka-SK DOBRZYNIEWO'!C27,'11-ISO-Kiszonka-BĄDECZ'!C27,'11-ISO-Kiszonka-POLANOWICE'!C27,'11-ISO-Kiszonka-TIPPERARY'!C27,'11-ISO-Kiszonka-KOSOWO'!C27,'11-ISO-Kiszonka-PAWŁOWICE'!C27,'11-ISO-Kiszonka-KOBYLNIKI'!C27,'11-ISO-Kiszonka-GOLA'!C27,'11-ISO-Kiszonka-KAROLEW'!C27,'11-ISO-Kiszonka-TUREW'!C27,'11-ISO-Kiszonka-ANTCZAK'!C27,'11-ISO-Kiszonka-BESTRY'!C27,'11-ISO-Kiszonka-FRANKIEWICZ'!C27,'11-ISO-Kiszonka-MAJDECKI'!C27,'11-ISO-Kiszonka-BARA'!C27,'11-ISO-Kiszonka-KAPICAMARIANNA'!C27,'11-ISO-Kiszonka-KUBIAK'!C27,'11-ISO-Kiszonka-TODOROWSKI'!C27,'11-ISO-Kiszonka-RASIŃSKI'!C27,'11-ISO-Kiszonka-DUBIEL'!C27)</f>
        <v>84470.15</v>
      </c>
      <c r="F21" s="130">
        <f>AVERAGE('11-ISO-Kiszonka-KRASNODĘBSKI'!H27,'11-ISO-Kiszonka-JURZYK'!H27,'11-ISO-Kiszonka-CYRAN'!H27,'11-ISO-Kiszonka-WYSZYŃSKI'!H27,'11-ISO-Kiszonka-NIEMIRA'!H27,'11-ISO-Kiszonka-DOLECKI'!H27,'11-ISO-Kiszonka-MIŚKIEWICZ'!H27,'11-ISO-Kiszonka-SK DOBRZYNIEWO'!H27,'11-ISO-Kiszonka-BĄDECZ'!H27,'11-ISO-Kiszonka-POLANOWICE'!H27,'11-ISO-Kiszonka-TIPPERARY'!H27,'11-ISO-Kiszonka-KOSOWO'!H27,'11-ISO-Kiszonka-PAWŁOWICE'!H27,'11-ISO-Kiszonka-KOBYLNIKI'!H27,'11-ISO-Kiszonka-GOLA'!H27,'11-ISO-Kiszonka-KAROLEW'!H27,'11-ISO-Kiszonka-TUREW'!H27,'11-ISO-Kiszonka-ANTCZAK'!H27,'11-ISO-Kiszonka-BESTRY'!H27,'11-ISO-Kiszonka-FRANKIEWICZ'!H27,'11-ISO-Kiszonka-MAJDECKI'!H27,'11-ISO-Kiszonka-BARA'!H27,'11-ISO-Kiszonka-KAPICAMARIANNA'!H27,'11-ISO-Kiszonka-KUBIAK'!H27,'11-ISO-Kiszonka-TODOROWSKI'!H27,'11-ISO-Kiszonka-RASIŃSKI'!H27,'11-ISO-Kiszonka-DUBIEL'!H27)</f>
        <v>46.696911165399143</v>
      </c>
      <c r="G21" s="130">
        <f>AVERAGE('11-ISO-Kiszonka-KRASNODĘBSKI'!I27,'11-ISO-Kiszonka-JURZYK'!I27,'11-ISO-Kiszonka-CYRAN'!I27,'11-ISO-Kiszonka-WYSZYŃSKI'!I27,'11-ISO-Kiszonka-NIEMIRA'!I27,'11-ISO-Kiszonka-DOLECKI'!I27,'11-ISO-Kiszonka-MIŚKIEWICZ'!I27,'11-ISO-Kiszonka-SK DOBRZYNIEWO'!I27,'11-ISO-Kiszonka-BĄDECZ'!I27,'11-ISO-Kiszonka-POLANOWICE'!I27,'11-ISO-Kiszonka-TIPPERARY'!I27,'11-ISO-Kiszonka-KOSOWO'!I27,'11-ISO-Kiszonka-PAWŁOWICE'!I27,'11-ISO-Kiszonka-KOBYLNIKI'!I27,'11-ISO-Kiszonka-GOLA'!I27,'11-ISO-Kiszonka-KAROLEW'!I27,'11-ISO-Kiszonka-TUREW'!I27,'11-ISO-Kiszonka-ANTCZAK'!I27,'11-ISO-Kiszonka-BESTRY'!I27,'11-ISO-Kiszonka-FRANKIEWICZ'!I27,'11-ISO-Kiszonka-MAJDECKI'!I27,'11-ISO-Kiszonka-BARA'!I27,'11-ISO-Kiszonka-KAPICAMARIANNA'!I27,'11-ISO-Kiszonka-KUBIAK'!I27,'11-ISO-Kiszonka-TODOROWSKI'!I27,'11-ISO-Kiszonka-RASIŃSKI'!I27,'11-ISO-Kiszonka-DUBIEL'!I27)</f>
        <v>40.588000000000008</v>
      </c>
      <c r="H21" s="130">
        <f>AVERAGE('11-ISO-Kiszonka-KRASNODĘBSKI'!J27,'11-ISO-Kiszonka-JURZYK'!J27,'11-ISO-Kiszonka-CYRAN'!J27,'11-ISO-Kiszonka-WYSZYŃSKI'!J27,'11-ISO-Kiszonka-NIEMIRA'!J27,'11-ISO-Kiszonka-DOLECKI'!J27,'11-ISO-Kiszonka-MIŚKIEWICZ'!J27,'11-ISO-Kiszonka-SK DOBRZYNIEWO'!J27,'11-ISO-Kiszonka-BĄDECZ'!J27,'11-ISO-Kiszonka-POLANOWICE'!J27,'11-ISO-Kiszonka-TIPPERARY'!J27,'11-ISO-Kiszonka-KOSOWO'!J27,'11-ISO-Kiszonka-PAWŁOWICE'!J27,'11-ISO-Kiszonka-KOBYLNIKI'!J27,'11-ISO-Kiszonka-GOLA'!J27,'11-ISO-Kiszonka-KAROLEW'!J27,'11-ISO-Kiszonka-TUREW'!J27,'11-ISO-Kiszonka-ANTCZAK'!J27,'11-ISO-Kiszonka-BESTRY'!J27,'11-ISO-Kiszonka-FRANKIEWICZ'!J27,'11-ISO-Kiszonka-MAJDECKI'!J27,'11-ISO-Kiszonka-BARA'!J27,'11-ISO-Kiszonka-KAPICAMARIANNA'!J27,'11-ISO-Kiszonka-KUBIAK'!J27,'11-ISO-Kiszonka-TODOROWSKI'!J27,'11-ISO-Kiszonka-RASIŃSKI'!J27,'11-ISO-Kiszonka-DUBIEL'!J27)</f>
        <v>18.741462129503603</v>
      </c>
      <c r="I21" s="131">
        <f>MAX('11-ISO-Kiszonka-KRASNODĘBSKI'!J27,'11-ISO-Kiszonka-JURZYK'!J27,'11-ISO-Kiszonka-CYRAN'!J27,'11-ISO-Kiszonka-WYSZYŃSKI'!J27,'11-ISO-Kiszonka-NIEMIRA'!J27,'11-ISO-Kiszonka-DOLECKI'!J27,'11-ISO-Kiszonka-MIŚKIEWICZ'!J27,'11-ISO-Kiszonka-SK DOBRZYNIEWO'!J27,'11-ISO-Kiszonka-BĄDECZ'!J27,'11-ISO-Kiszonka-POLANOWICE'!J27,'11-ISO-Kiszonka-TIPPERARY'!J27,'11-ISO-Kiszonka-KOSOWO'!J27,'11-ISO-Kiszonka-PAWŁOWICE'!J27,'11-ISO-Kiszonka-KOBYLNIKI'!J27,'11-ISO-Kiszonka-GOLA'!J27,'11-ISO-Kiszonka-KAROLEW'!J27,'11-ISO-Kiszonka-TUREW'!J27,'11-ISO-Kiszonka-ANTCZAK'!J27,'11-ISO-Kiszonka-BESTRY'!J27,'11-ISO-Kiszonka-FRANKIEWICZ'!J27,'11-ISO-Kiszonka-MAJDECKI'!J27,'11-ISO-Kiszonka-BARA'!J27,'11-ISO-Kiszonka-KAPICAMARIANNA'!J27,'11-ISO-Kiszonka-KUBIAK'!J27,'11-ISO-Kiszonka-TODOROWSKI'!J27,'11-ISO-Kiszonka-RASIŃSKI'!J27,'11-ISO-Kiszonka-DUBIEL'!J27)</f>
        <v>27.10603418803419</v>
      </c>
    </row>
    <row r="22" spans="2:9" ht="18">
      <c r="B22" s="133" t="s">
        <v>177</v>
      </c>
      <c r="C22" s="134">
        <v>270</v>
      </c>
      <c r="D22" s="135">
        <f>COUNT('11-ISO-Kiszonka-KRASNODĘBSKI'!C28,'11-ISO-Kiszonka-JURZYK'!C28,'11-ISO-Kiszonka-CYRAN'!C28,'11-ISO-Kiszonka-WYSZYŃSKI'!C28,'11-ISO-Kiszonka-NIEMIRA'!C28,'11-ISO-Kiszonka-DOLECKI'!C28,'11-ISO-Kiszonka-MIŚKIEWICZ'!C28,'11-ISO-Kiszonka-SK DOBRZYNIEWO'!C28,'11-ISO-Kiszonka-BĄDECZ'!C28,'11-ISO-Kiszonka-POLANOWICE'!C28,'11-ISO-Kiszonka-TIPPERARY'!C28,'11-ISO-Kiszonka-KOSOWO'!C28,'11-ISO-Kiszonka-PAWŁOWICE'!C28,'11-ISO-Kiszonka-KOBYLNIKI'!C28,'11-ISO-Kiszonka-GOLA'!C28,'11-ISO-Kiszonka-KAROLEW'!C28,'11-ISO-Kiszonka-TUREW'!C28,'11-ISO-Kiszonka-ANTCZAK'!C28,'11-ISO-Kiszonka-BESTRY'!C28,'11-ISO-Kiszonka-FRANKIEWICZ'!C28,'11-ISO-Kiszonka-MAJDECKI'!C28,'11-ISO-Kiszonka-BARA'!C28,'11-ISO-Kiszonka-KAPICAMARIANNA'!C28,'11-ISO-Kiszonka-KUBIAK'!C28,'11-ISO-Kiszonka-TODOROWSKI'!C28,'11-ISO-Kiszonka-RASIŃSKI'!C28,'11-ISO-Kiszonka-DUBIEL'!C28)</f>
        <v>4</v>
      </c>
      <c r="E22" s="135">
        <f>AVERAGE('11-ISO-Kiszonka-KRASNODĘBSKI'!C28,'11-ISO-Kiszonka-JURZYK'!C28,'11-ISO-Kiszonka-CYRAN'!C28,'11-ISO-Kiszonka-WYSZYŃSKI'!C28,'11-ISO-Kiszonka-NIEMIRA'!C28,'11-ISO-Kiszonka-DOLECKI'!C28,'11-ISO-Kiszonka-MIŚKIEWICZ'!C28,'11-ISO-Kiszonka-SK DOBRZYNIEWO'!C28,'11-ISO-Kiszonka-BĄDECZ'!C28,'11-ISO-Kiszonka-POLANOWICE'!C28,'11-ISO-Kiszonka-TIPPERARY'!C28,'11-ISO-Kiszonka-KOSOWO'!C28,'11-ISO-Kiszonka-PAWŁOWICE'!C28,'11-ISO-Kiszonka-KOBYLNIKI'!C28,'11-ISO-Kiszonka-GOLA'!C28,'11-ISO-Kiszonka-KAROLEW'!C28,'11-ISO-Kiszonka-TUREW'!C28,'11-ISO-Kiszonka-ANTCZAK'!C28,'11-ISO-Kiszonka-BESTRY'!C28,'11-ISO-Kiszonka-FRANKIEWICZ'!C28,'11-ISO-Kiszonka-MAJDECKI'!C28,'11-ISO-Kiszonka-BARA'!C28,'11-ISO-Kiszonka-KAPICAMARIANNA'!C28,'11-ISO-Kiszonka-KUBIAK'!C28,'11-ISO-Kiszonka-TODOROWSKI'!C28,'11-ISO-Kiszonka-RASIŃSKI'!C28,'11-ISO-Kiszonka-DUBIEL'!C28)</f>
        <v>87991.75</v>
      </c>
      <c r="F22" s="136">
        <f>AVERAGE('11-ISO-Kiszonka-KRASNODĘBSKI'!H28,'11-ISO-Kiszonka-JURZYK'!H28,'11-ISO-Kiszonka-CYRAN'!H28,'11-ISO-Kiszonka-WYSZYŃSKI'!H28,'11-ISO-Kiszonka-NIEMIRA'!H28,'11-ISO-Kiszonka-DOLECKI'!H28,'11-ISO-Kiszonka-MIŚKIEWICZ'!H28,'11-ISO-Kiszonka-SK DOBRZYNIEWO'!H28,'11-ISO-Kiszonka-BĄDECZ'!H28,'11-ISO-Kiszonka-POLANOWICE'!H28,'11-ISO-Kiszonka-TIPPERARY'!H28,'11-ISO-Kiszonka-KOSOWO'!H28,'11-ISO-Kiszonka-PAWŁOWICE'!H28,'11-ISO-Kiszonka-KOBYLNIKI'!H28,'11-ISO-Kiszonka-GOLA'!H28,'11-ISO-Kiszonka-KAROLEW'!H28,'11-ISO-Kiszonka-TUREW'!H28,'11-ISO-Kiszonka-ANTCZAK'!H28,'11-ISO-Kiszonka-BESTRY'!H28,'11-ISO-Kiszonka-FRANKIEWICZ'!H28,'11-ISO-Kiszonka-MAJDECKI'!H28,'11-ISO-Kiszonka-BARA'!H28,'11-ISO-Kiszonka-KAPICAMARIANNA'!H28,'11-ISO-Kiszonka-KUBIAK'!H28,'11-ISO-Kiszonka-TODOROWSKI'!H28,'11-ISO-Kiszonka-RASIŃSKI'!H28,'11-ISO-Kiszonka-DUBIEL'!H28)</f>
        <v>49.824573939881915</v>
      </c>
      <c r="G22" s="136">
        <f>AVERAGE('11-ISO-Kiszonka-KRASNODĘBSKI'!I28,'11-ISO-Kiszonka-JURZYK'!I28,'11-ISO-Kiszonka-CYRAN'!I28,'11-ISO-Kiszonka-WYSZYŃSKI'!I28,'11-ISO-Kiszonka-NIEMIRA'!I28,'11-ISO-Kiszonka-DOLECKI'!I28,'11-ISO-Kiszonka-MIŚKIEWICZ'!I28,'11-ISO-Kiszonka-SK DOBRZYNIEWO'!I28,'11-ISO-Kiszonka-BĄDECZ'!I28,'11-ISO-Kiszonka-POLANOWICE'!I28,'11-ISO-Kiszonka-TIPPERARY'!I28,'11-ISO-Kiszonka-KOSOWO'!I28,'11-ISO-Kiszonka-PAWŁOWICE'!I28,'11-ISO-Kiszonka-KOBYLNIKI'!I28,'11-ISO-Kiszonka-GOLA'!I28,'11-ISO-Kiszonka-KAROLEW'!I28,'11-ISO-Kiszonka-TUREW'!I28,'11-ISO-Kiszonka-ANTCZAK'!I28,'11-ISO-Kiszonka-BESTRY'!I28,'11-ISO-Kiszonka-FRANKIEWICZ'!I28,'11-ISO-Kiszonka-MAJDECKI'!I28,'11-ISO-Kiszonka-BARA'!I28,'11-ISO-Kiszonka-KAPICAMARIANNA'!I28,'11-ISO-Kiszonka-KUBIAK'!I28,'11-ISO-Kiszonka-TODOROWSKI'!I28,'11-ISO-Kiszonka-RASIŃSKI'!I28,'11-ISO-Kiszonka-DUBIEL'!I28)</f>
        <v>43.892499999999998</v>
      </c>
      <c r="H22" s="136">
        <f>AVERAGE('11-ISO-Kiszonka-KRASNODĘBSKI'!J28,'11-ISO-Kiszonka-JURZYK'!J28,'11-ISO-Kiszonka-CYRAN'!J28,'11-ISO-Kiszonka-WYSZYŃSKI'!J28,'11-ISO-Kiszonka-NIEMIRA'!J28,'11-ISO-Kiszonka-DOLECKI'!J28,'11-ISO-Kiszonka-MIŚKIEWICZ'!J28,'11-ISO-Kiszonka-SK DOBRZYNIEWO'!J28,'11-ISO-Kiszonka-BĄDECZ'!J28,'11-ISO-Kiszonka-POLANOWICE'!J28,'11-ISO-Kiszonka-TIPPERARY'!J28,'11-ISO-Kiszonka-KOSOWO'!J28,'11-ISO-Kiszonka-PAWŁOWICE'!J28,'11-ISO-Kiszonka-KOBYLNIKI'!J28,'11-ISO-Kiszonka-GOLA'!J28,'11-ISO-Kiszonka-KAROLEW'!J28,'11-ISO-Kiszonka-TUREW'!J28,'11-ISO-Kiszonka-ANTCZAK'!J28,'11-ISO-Kiszonka-BESTRY'!J28,'11-ISO-Kiszonka-FRANKIEWICZ'!J28,'11-ISO-Kiszonka-MAJDECKI'!J28,'11-ISO-Kiszonka-BARA'!J28,'11-ISO-Kiszonka-KAPICAMARIANNA'!J28,'11-ISO-Kiszonka-KUBIAK'!J28,'11-ISO-Kiszonka-TODOROWSKI'!J28,'11-ISO-Kiszonka-RASIŃSKI'!J28,'11-ISO-Kiszonka-DUBIEL'!J28)</f>
        <v>21.466836792807303</v>
      </c>
      <c r="I22" s="137">
        <f>MAX('11-ISO-Kiszonka-KRASNODĘBSKI'!J28,'11-ISO-Kiszonka-JURZYK'!J28,'11-ISO-Kiszonka-CYRAN'!J28,'11-ISO-Kiszonka-WYSZYŃSKI'!J28,'11-ISO-Kiszonka-NIEMIRA'!J28,'11-ISO-Kiszonka-DOLECKI'!J28,'11-ISO-Kiszonka-MIŚKIEWICZ'!J28,'11-ISO-Kiszonka-SK DOBRZYNIEWO'!J28,'11-ISO-Kiszonka-BĄDECZ'!J28,'11-ISO-Kiszonka-POLANOWICE'!J28,'11-ISO-Kiszonka-TIPPERARY'!J28,'11-ISO-Kiszonka-KOSOWO'!J28,'11-ISO-Kiszonka-PAWŁOWICE'!J28,'11-ISO-Kiszonka-KOBYLNIKI'!J28,'11-ISO-Kiszonka-GOLA'!J28,'11-ISO-Kiszonka-KAROLEW'!J28,'11-ISO-Kiszonka-TUREW'!J28,'11-ISO-Kiszonka-ANTCZAK'!J28,'11-ISO-Kiszonka-BESTRY'!J28,'11-ISO-Kiszonka-FRANKIEWICZ'!J28,'11-ISO-Kiszonka-MAJDECKI'!J28,'11-ISO-Kiszonka-BARA'!J28,'11-ISO-Kiszonka-KAPICAMARIANNA'!J28,'11-ISO-Kiszonka-KUBIAK'!J28,'11-ISO-Kiszonka-TODOROWSKI'!J28,'11-ISO-Kiszonka-RASIŃSKI'!J28,'11-ISO-Kiszonka-DUBIEL'!J28)</f>
        <v>23.24985507246377</v>
      </c>
    </row>
    <row r="23" spans="2:9" ht="18.75" thickBot="1">
      <c r="B23" s="141" t="s">
        <v>178</v>
      </c>
      <c r="C23" s="142">
        <v>270</v>
      </c>
      <c r="D23" s="143">
        <f>COUNT('11-ISO-Kiszonka-KRASNODĘBSKI'!C29,'11-ISO-Kiszonka-JURZYK'!C29,'11-ISO-Kiszonka-CYRAN'!C29,'11-ISO-Kiszonka-WYSZYŃSKI'!C29,'11-ISO-Kiszonka-NIEMIRA'!C29,'11-ISO-Kiszonka-DOLECKI'!C29,'11-ISO-Kiszonka-MIŚKIEWICZ'!C29,'11-ISO-Kiszonka-SK DOBRZYNIEWO'!C29,'11-ISO-Kiszonka-BĄDECZ'!C29,'11-ISO-Kiszonka-POLANOWICE'!C29,'11-ISO-Kiszonka-TIPPERARY'!C29,'11-ISO-Kiszonka-KOSOWO'!C29,'11-ISO-Kiszonka-PAWŁOWICE'!C29,'11-ISO-Kiszonka-KOBYLNIKI'!C29,'11-ISO-Kiszonka-GOLA'!C29,'11-ISO-Kiszonka-KAROLEW'!C29,'11-ISO-Kiszonka-TUREW'!C29,'11-ISO-Kiszonka-ANTCZAK'!C29,'11-ISO-Kiszonka-BESTRY'!C29,'11-ISO-Kiszonka-FRANKIEWICZ'!C29,'11-ISO-Kiszonka-MAJDECKI'!C29,'11-ISO-Kiszonka-BARA'!C29,'11-ISO-Kiszonka-KAPICAMARIANNA'!C29,'11-ISO-Kiszonka-KUBIAK'!C29,'11-ISO-Kiszonka-TODOROWSKI'!C29,'11-ISO-Kiszonka-RASIŃSKI'!C29,'11-ISO-Kiszonka-DUBIEL'!C29)</f>
        <v>16</v>
      </c>
      <c r="E23" s="143">
        <f>AVERAGE('11-ISO-Kiszonka-KRASNODĘBSKI'!C29,'11-ISO-Kiszonka-JURZYK'!C29,'11-ISO-Kiszonka-CYRAN'!C29,'11-ISO-Kiszonka-WYSZYŃSKI'!C29,'11-ISO-Kiszonka-NIEMIRA'!C29,'11-ISO-Kiszonka-DOLECKI'!C29,'11-ISO-Kiszonka-MIŚKIEWICZ'!C29,'11-ISO-Kiszonka-SK DOBRZYNIEWO'!C29,'11-ISO-Kiszonka-BĄDECZ'!C29,'11-ISO-Kiszonka-POLANOWICE'!C29,'11-ISO-Kiszonka-TIPPERARY'!C29,'11-ISO-Kiszonka-KOSOWO'!C29,'11-ISO-Kiszonka-PAWŁOWICE'!C29,'11-ISO-Kiszonka-KOBYLNIKI'!C29,'11-ISO-Kiszonka-GOLA'!C29,'11-ISO-Kiszonka-KAROLEW'!C29,'11-ISO-Kiszonka-TUREW'!C29,'11-ISO-Kiszonka-ANTCZAK'!C29,'11-ISO-Kiszonka-BESTRY'!C29,'11-ISO-Kiszonka-FRANKIEWICZ'!C29,'11-ISO-Kiszonka-MAJDECKI'!C29,'11-ISO-Kiszonka-BARA'!C29,'11-ISO-Kiszonka-KAPICAMARIANNA'!C29,'11-ISO-Kiszonka-KUBIAK'!C29,'11-ISO-Kiszonka-TODOROWSKI'!C29,'11-ISO-Kiszonka-RASIŃSKI'!C29,'11-ISO-Kiszonka-DUBIEL'!C29)</f>
        <v>85387.875</v>
      </c>
      <c r="F23" s="144">
        <f>AVERAGE('11-ISO-Kiszonka-KRASNODĘBSKI'!H29,'11-ISO-Kiszonka-JURZYK'!H29,'11-ISO-Kiszonka-CYRAN'!H29,'11-ISO-Kiszonka-WYSZYŃSKI'!H29,'11-ISO-Kiszonka-NIEMIRA'!H29,'11-ISO-Kiszonka-DOLECKI'!H29,'11-ISO-Kiszonka-MIŚKIEWICZ'!H29,'11-ISO-Kiszonka-SK DOBRZYNIEWO'!H29,'11-ISO-Kiszonka-BĄDECZ'!H29,'11-ISO-Kiszonka-POLANOWICE'!H29,'11-ISO-Kiszonka-TIPPERARY'!H29,'11-ISO-Kiszonka-KOSOWO'!H29,'11-ISO-Kiszonka-PAWŁOWICE'!H29,'11-ISO-Kiszonka-KOBYLNIKI'!H29,'11-ISO-Kiszonka-GOLA'!H29,'11-ISO-Kiszonka-KAROLEW'!H29,'11-ISO-Kiszonka-TUREW'!H29,'11-ISO-Kiszonka-ANTCZAK'!H29,'11-ISO-Kiszonka-BESTRY'!H29,'11-ISO-Kiszonka-FRANKIEWICZ'!H29,'11-ISO-Kiszonka-MAJDECKI'!H29,'11-ISO-Kiszonka-BARA'!H29,'11-ISO-Kiszonka-KAPICAMARIANNA'!H29,'11-ISO-Kiszonka-KUBIAK'!H29,'11-ISO-Kiszonka-TODOROWSKI'!H29,'11-ISO-Kiszonka-RASIŃSKI'!H29,'11-ISO-Kiszonka-DUBIEL'!H29)</f>
        <v>40.850584117598068</v>
      </c>
      <c r="G23" s="144">
        <f>AVERAGE('11-ISO-Kiszonka-KRASNODĘBSKI'!I29,'11-ISO-Kiszonka-JURZYK'!I29,'11-ISO-Kiszonka-CYRAN'!I29,'11-ISO-Kiszonka-WYSZYŃSKI'!I29,'11-ISO-Kiszonka-NIEMIRA'!I29,'11-ISO-Kiszonka-DOLECKI'!I29,'11-ISO-Kiszonka-MIŚKIEWICZ'!I29,'11-ISO-Kiszonka-SK DOBRZYNIEWO'!I29,'11-ISO-Kiszonka-BĄDECZ'!I29,'11-ISO-Kiszonka-POLANOWICE'!I29,'11-ISO-Kiszonka-TIPPERARY'!I29,'11-ISO-Kiszonka-KOSOWO'!I29,'11-ISO-Kiszonka-PAWŁOWICE'!I29,'11-ISO-Kiszonka-KOBYLNIKI'!I29,'11-ISO-Kiszonka-GOLA'!I29,'11-ISO-Kiszonka-KAROLEW'!I29,'11-ISO-Kiszonka-TUREW'!I29,'11-ISO-Kiszonka-ANTCZAK'!I29,'11-ISO-Kiszonka-BESTRY'!I29,'11-ISO-Kiszonka-FRANKIEWICZ'!I29,'11-ISO-Kiszonka-MAJDECKI'!I29,'11-ISO-Kiszonka-BARA'!I29,'11-ISO-Kiszonka-KAPICAMARIANNA'!I29,'11-ISO-Kiszonka-KUBIAK'!I29,'11-ISO-Kiszonka-TODOROWSKI'!I29,'11-ISO-Kiszonka-RASIŃSKI'!I29,'11-ISO-Kiszonka-DUBIEL'!I29)</f>
        <v>44.477499999999999</v>
      </c>
      <c r="H23" s="144">
        <f>AVERAGE('11-ISO-Kiszonka-KRASNODĘBSKI'!J29,'11-ISO-Kiszonka-JURZYK'!J29,'11-ISO-Kiszonka-CYRAN'!J29,'11-ISO-Kiszonka-WYSZYŃSKI'!J29,'11-ISO-Kiszonka-NIEMIRA'!J29,'11-ISO-Kiszonka-DOLECKI'!J29,'11-ISO-Kiszonka-MIŚKIEWICZ'!J29,'11-ISO-Kiszonka-SK DOBRZYNIEWO'!J29,'11-ISO-Kiszonka-BĄDECZ'!J29,'11-ISO-Kiszonka-POLANOWICE'!J29,'11-ISO-Kiszonka-TIPPERARY'!J29,'11-ISO-Kiszonka-KOSOWO'!J29,'11-ISO-Kiszonka-PAWŁOWICE'!J29,'11-ISO-Kiszonka-KOBYLNIKI'!J29,'11-ISO-Kiszonka-GOLA'!J29,'11-ISO-Kiszonka-KAROLEW'!J29,'11-ISO-Kiszonka-TUREW'!J29,'11-ISO-Kiszonka-ANTCZAK'!J29,'11-ISO-Kiszonka-BESTRY'!J29,'11-ISO-Kiszonka-FRANKIEWICZ'!J29,'11-ISO-Kiszonka-MAJDECKI'!J29,'11-ISO-Kiszonka-BARA'!J29,'11-ISO-Kiszonka-KAPICAMARIANNA'!J29,'11-ISO-Kiszonka-KUBIAK'!J29,'11-ISO-Kiszonka-TODOROWSKI'!J29,'11-ISO-Kiszonka-RASIŃSKI'!J29,'11-ISO-Kiszonka-DUBIEL'!J29)</f>
        <v>17.843653586251889</v>
      </c>
      <c r="I23" s="145">
        <f>MAX('11-ISO-Kiszonka-KRASNODĘBSKI'!J29,'11-ISO-Kiszonka-JURZYK'!J29,'11-ISO-Kiszonka-CYRAN'!J29,'11-ISO-Kiszonka-WYSZYŃSKI'!J29,'11-ISO-Kiszonka-NIEMIRA'!J29,'11-ISO-Kiszonka-DOLECKI'!J29,'11-ISO-Kiszonka-MIŚKIEWICZ'!J29,'11-ISO-Kiszonka-SK DOBRZYNIEWO'!J29,'11-ISO-Kiszonka-BĄDECZ'!J29,'11-ISO-Kiszonka-POLANOWICE'!J29,'11-ISO-Kiszonka-TIPPERARY'!J29,'11-ISO-Kiszonka-KOSOWO'!J29,'11-ISO-Kiszonka-PAWŁOWICE'!J29,'11-ISO-Kiszonka-KOBYLNIKI'!J29,'11-ISO-Kiszonka-GOLA'!J29,'11-ISO-Kiszonka-KAROLEW'!J29,'11-ISO-Kiszonka-TUREW'!J29,'11-ISO-Kiszonka-ANTCZAK'!J29,'11-ISO-Kiszonka-BESTRY'!J29,'11-ISO-Kiszonka-FRANKIEWICZ'!J29,'11-ISO-Kiszonka-MAJDECKI'!J29,'11-ISO-Kiszonka-BARA'!J29,'11-ISO-Kiszonka-KAPICAMARIANNA'!J29,'11-ISO-Kiszonka-KUBIAK'!J29,'11-ISO-Kiszonka-TODOROWSKI'!J29,'11-ISO-Kiszonka-RASIŃSKI'!J29,'11-ISO-Kiszonka-DUBIEL'!J29)</f>
        <v>24.965169230769231</v>
      </c>
    </row>
    <row r="24" spans="2:9" ht="18">
      <c r="E24" s="147" t="s">
        <v>179</v>
      </c>
      <c r="F24" s="148">
        <f>AVERAGE(AVERAGE(F7:F23))</f>
        <v>43.44229241437813</v>
      </c>
      <c r="G24" s="148">
        <f>AVERAGE(AVERAGE(G7:G23))</f>
        <v>42.419535766875917</v>
      </c>
      <c r="H24" s="148">
        <f>AVERAGE(AVERAGE(H7:H23))</f>
        <v>18.066258375627523</v>
      </c>
      <c r="I24" s="148">
        <f>AVERAGE(AVERAGE(I7:I23))</f>
        <v>24.15669161296352</v>
      </c>
    </row>
    <row r="25" spans="2:9">
      <c r="B25" s="149" t="s">
        <v>180</v>
      </c>
    </row>
  </sheetData>
  <pageMargins left="0.75" right="0.75" top="1" bottom="1" header="0.5" footer="0.5"/>
  <pageSetup paperSize="9" scale="91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3:K56"/>
  <sheetViews>
    <sheetView view="pageBreakPreview" zoomScaleNormal="100" zoomScaleSheetLayoutView="100" workbookViewId="0">
      <selection activeCell="U32" sqref="U32"/>
    </sheetView>
  </sheetViews>
  <sheetFormatPr defaultRowHeight="15"/>
  <cols>
    <col min="1" max="1" width="14.28515625" style="150" customWidth="1"/>
    <col min="2" max="2" width="12.85546875" style="150" customWidth="1"/>
    <col min="3" max="3" width="18.85546875" style="150" customWidth="1"/>
    <col min="4" max="4" width="9.85546875" style="150" bestFit="1" customWidth="1"/>
    <col min="5" max="5" width="15.42578125" style="150" customWidth="1"/>
    <col min="6" max="6" width="12.85546875" style="150" customWidth="1"/>
    <col min="7" max="16384" width="9.140625" style="150"/>
  </cols>
  <sheetData>
    <row r="13" spans="3:3">
      <c r="C13" s="150">
        <v>270</v>
      </c>
    </row>
    <row r="30" spans="1:4" ht="20.25" customHeight="1"/>
    <row r="31" spans="1:4" ht="18.75" customHeight="1"/>
    <row r="32" spans="1:4">
      <c r="A32" s="151" t="s">
        <v>181</v>
      </c>
      <c r="D32" s="111"/>
    </row>
    <row r="36" spans="1:11" ht="20.25">
      <c r="A36" s="152" t="s">
        <v>182</v>
      </c>
      <c r="B36" s="153"/>
      <c r="C36" s="154"/>
      <c r="D36" s="155"/>
      <c r="E36" s="153"/>
      <c r="F36" s="153"/>
    </row>
    <row r="37" spans="1:11">
      <c r="A37" s="156"/>
      <c r="B37" s="153"/>
      <c r="C37" s="153"/>
      <c r="D37" s="153"/>
      <c r="E37" s="153"/>
      <c r="F37" s="153"/>
    </row>
    <row r="38" spans="1:11">
      <c r="A38" s="153"/>
      <c r="B38" s="153"/>
      <c r="C38" s="153"/>
      <c r="D38" s="153"/>
      <c r="E38" s="153"/>
      <c r="F38" s="153"/>
    </row>
    <row r="39" spans="1:11" s="158" customFormat="1" ht="51.75" customHeight="1" thickBot="1">
      <c r="A39" s="157" t="s">
        <v>28</v>
      </c>
      <c r="B39" s="157" t="s">
        <v>183</v>
      </c>
      <c r="C39" s="157" t="s">
        <v>184</v>
      </c>
      <c r="D39" s="157" t="s">
        <v>185</v>
      </c>
      <c r="E39" s="157" t="s">
        <v>184</v>
      </c>
      <c r="F39" s="157" t="s">
        <v>183</v>
      </c>
    </row>
    <row r="40" spans="1:11" ht="18">
      <c r="A40" s="122" t="s">
        <v>162</v>
      </c>
      <c r="B40" s="159">
        <v>45.142000000000003</v>
      </c>
      <c r="C40" s="160">
        <v>17.51436827318043</v>
      </c>
      <c r="D40" s="161"/>
      <c r="E40" s="160">
        <v>17.51436827318043</v>
      </c>
      <c r="F40" s="159">
        <v>45.142000000000003</v>
      </c>
      <c r="H40" s="162"/>
      <c r="I40" s="163"/>
      <c r="J40" s="164"/>
      <c r="K40" s="165"/>
    </row>
    <row r="41" spans="1:11" ht="18">
      <c r="A41" s="127" t="s">
        <v>163</v>
      </c>
      <c r="B41" s="159">
        <v>40.480000000000004</v>
      </c>
      <c r="C41" s="160">
        <v>15.497168286221388</v>
      </c>
      <c r="D41" s="161"/>
      <c r="E41" s="160">
        <v>15.497168286221388</v>
      </c>
      <c r="F41" s="159">
        <v>40.480000000000004</v>
      </c>
      <c r="H41" s="162"/>
      <c r="I41" s="163"/>
      <c r="J41" s="164"/>
      <c r="K41" s="165"/>
    </row>
    <row r="42" spans="1:11" ht="18">
      <c r="A42" s="132" t="s">
        <v>164</v>
      </c>
      <c r="B42" s="159">
        <v>47.71</v>
      </c>
      <c r="C42" s="160">
        <v>16.974747758431437</v>
      </c>
      <c r="D42" s="161"/>
      <c r="E42" s="160">
        <v>16.974747758431437</v>
      </c>
      <c r="F42" s="159">
        <v>47.71</v>
      </c>
      <c r="H42" s="162"/>
      <c r="I42" s="163"/>
      <c r="J42" s="164"/>
      <c r="K42" s="165"/>
    </row>
    <row r="43" spans="1:11" ht="18">
      <c r="A43" s="133" t="s">
        <v>165</v>
      </c>
      <c r="B43" s="159">
        <v>39.526666666666664</v>
      </c>
      <c r="C43" s="160">
        <v>19.01539252254619</v>
      </c>
      <c r="D43" s="161"/>
      <c r="E43" s="160">
        <v>19.01539252254619</v>
      </c>
      <c r="F43" s="159">
        <v>39.526666666666664</v>
      </c>
      <c r="H43" s="162"/>
      <c r="I43" s="163"/>
      <c r="J43" s="164"/>
      <c r="K43" s="165"/>
    </row>
    <row r="44" spans="1:11" ht="18">
      <c r="A44" s="138" t="s">
        <v>166</v>
      </c>
      <c r="B44" s="159">
        <v>42.99727272727273</v>
      </c>
      <c r="C44" s="160">
        <v>16.420719546229254</v>
      </c>
      <c r="D44" s="161"/>
      <c r="E44" s="160">
        <v>16.420719546229254</v>
      </c>
      <c r="F44" s="159">
        <v>42.99727272727273</v>
      </c>
      <c r="H44" s="162"/>
      <c r="I44" s="163"/>
      <c r="J44" s="164"/>
      <c r="K44" s="165"/>
    </row>
    <row r="45" spans="1:11" ht="18">
      <c r="A45" s="138" t="s">
        <v>167</v>
      </c>
      <c r="B45" s="159">
        <v>44.598181818181814</v>
      </c>
      <c r="C45" s="160">
        <v>17.245799587318718</v>
      </c>
      <c r="D45" s="161"/>
      <c r="E45" s="160">
        <v>17.245799587318718</v>
      </c>
      <c r="F45" s="159">
        <v>44.598181818181814</v>
      </c>
      <c r="H45" s="162"/>
      <c r="I45" s="163"/>
      <c r="J45" s="164"/>
      <c r="K45" s="165"/>
    </row>
    <row r="46" spans="1:11" ht="18">
      <c r="A46" s="132" t="s">
        <v>168</v>
      </c>
      <c r="B46" s="159">
        <v>44.341250000000002</v>
      </c>
      <c r="C46" s="160">
        <v>16.839981673826966</v>
      </c>
      <c r="D46" s="161"/>
      <c r="E46" s="160">
        <v>16.839981673826966</v>
      </c>
      <c r="F46" s="159">
        <v>44.341250000000002</v>
      </c>
      <c r="H46" s="162"/>
      <c r="I46" s="163"/>
      <c r="J46" s="164"/>
      <c r="K46" s="165"/>
    </row>
    <row r="47" spans="1:11" ht="18">
      <c r="A47" s="132" t="s">
        <v>169</v>
      </c>
      <c r="B47" s="159">
        <v>36.747500000000002</v>
      </c>
      <c r="C47" s="160">
        <v>17.373918885221855</v>
      </c>
      <c r="D47" s="161"/>
      <c r="E47" s="160">
        <v>17.373918885221855</v>
      </c>
      <c r="F47" s="159">
        <v>36.747500000000002</v>
      </c>
      <c r="H47" s="162"/>
      <c r="I47" s="163"/>
      <c r="J47" s="164"/>
      <c r="K47" s="165"/>
    </row>
    <row r="48" spans="1:11" ht="18">
      <c r="A48" s="132" t="s">
        <v>170</v>
      </c>
      <c r="B48" s="159">
        <v>40.386956521739137</v>
      </c>
      <c r="C48" s="160">
        <v>17.58606394187624</v>
      </c>
      <c r="D48" s="166"/>
      <c r="E48" s="160">
        <v>17.58606394187624</v>
      </c>
      <c r="F48" s="159">
        <v>40.386956521739137</v>
      </c>
    </row>
    <row r="49" spans="1:6" ht="18">
      <c r="A49" s="138" t="s">
        <v>171</v>
      </c>
      <c r="B49" s="159">
        <v>42.960000000000015</v>
      </c>
      <c r="C49" s="160">
        <v>18.575657518899373</v>
      </c>
      <c r="D49" s="166"/>
      <c r="E49" s="160">
        <v>18.575657518899373</v>
      </c>
      <c r="F49" s="159">
        <v>42.960000000000015</v>
      </c>
    </row>
    <row r="50" spans="1:6" ht="18">
      <c r="A50" s="138" t="s">
        <v>172</v>
      </c>
      <c r="B50" s="159">
        <v>44.314999999999998</v>
      </c>
      <c r="C50" s="160">
        <v>20.354001555405262</v>
      </c>
      <c r="D50" s="166"/>
      <c r="E50" s="160">
        <v>20.354001555405262</v>
      </c>
      <c r="F50" s="159">
        <v>44.314999999999998</v>
      </c>
    </row>
    <row r="51" spans="1:6" ht="18">
      <c r="A51" s="138" t="s">
        <v>173</v>
      </c>
      <c r="B51" s="159">
        <v>41.59</v>
      </c>
      <c r="C51" s="160">
        <v>18.920324202266258</v>
      </c>
      <c r="D51" s="166"/>
      <c r="E51" s="160">
        <v>18.920324202266258</v>
      </c>
      <c r="F51" s="159">
        <v>41.59</v>
      </c>
    </row>
    <row r="52" spans="1:6" ht="18">
      <c r="A52" s="132" t="s">
        <v>174</v>
      </c>
      <c r="B52" s="167">
        <v>40.477916666666658</v>
      </c>
      <c r="C52" s="168">
        <v>18.375661292523212</v>
      </c>
      <c r="D52" s="166"/>
      <c r="E52" s="168">
        <v>18.375661292523212</v>
      </c>
      <c r="F52" s="167">
        <v>40.477916666666658</v>
      </c>
    </row>
    <row r="53" spans="1:6" ht="18">
      <c r="A53" s="132" t="s">
        <v>175</v>
      </c>
      <c r="B53" s="169">
        <v>40.901363636363641</v>
      </c>
      <c r="C53" s="170">
        <v>18.380634833158521</v>
      </c>
      <c r="D53" s="166"/>
      <c r="E53" s="170">
        <v>18.380634833158521</v>
      </c>
      <c r="F53" s="169">
        <v>40.901363636363641</v>
      </c>
    </row>
    <row r="54" spans="1:6" ht="18">
      <c r="A54" s="171" t="s">
        <v>176</v>
      </c>
      <c r="B54" s="169">
        <v>40.588000000000008</v>
      </c>
      <c r="C54" s="170">
        <v>18.741462129503603</v>
      </c>
      <c r="E54" s="170">
        <v>18.741462129503603</v>
      </c>
      <c r="F54" s="169">
        <v>40.588000000000008</v>
      </c>
    </row>
    <row r="55" spans="1:6" ht="18">
      <c r="A55" s="172" t="s">
        <v>177</v>
      </c>
      <c r="B55" s="169">
        <v>43.892499999999998</v>
      </c>
      <c r="C55" s="170">
        <v>21.466836792807303</v>
      </c>
      <c r="E55" s="170">
        <v>21.466836792807303</v>
      </c>
      <c r="F55" s="169">
        <v>43.892499999999998</v>
      </c>
    </row>
    <row r="56" spans="1:6" ht="18.75" thickBot="1">
      <c r="A56" s="173" t="s">
        <v>178</v>
      </c>
      <c r="B56" s="169">
        <v>44.477499999999999</v>
      </c>
      <c r="C56" s="170">
        <v>17.843653586251889</v>
      </c>
      <c r="E56" s="170">
        <v>17.843653586251889</v>
      </c>
      <c r="F56" s="169">
        <v>44.477499999999999</v>
      </c>
    </row>
  </sheetData>
  <printOptions horizontalCentered="1"/>
  <pageMargins left="0.70866141732283472" right="0.70866141732283472" top="0.82677165354330717" bottom="0.78740157480314965" header="0.51181102362204722" footer="0.51181102362204722"/>
  <pageSetup paperSize="9" orientation="landscape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88</v>
      </c>
      <c r="E3" s="11" t="s">
        <v>7</v>
      </c>
      <c r="F3" t="s">
        <v>89</v>
      </c>
      <c r="G3" s="7"/>
      <c r="L3" s="1"/>
      <c r="M3" s="11" t="s">
        <v>5</v>
      </c>
      <c r="N3" t="str">
        <f>C3</f>
        <v>CYRAN</v>
      </c>
      <c r="P3" s="11" t="s">
        <v>7</v>
      </c>
      <c r="Q3" s="12" t="str">
        <f>F3</f>
        <v>20.09.11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90</v>
      </c>
      <c r="L4" s="1"/>
      <c r="M4" s="11" t="s">
        <v>9</v>
      </c>
      <c r="P4" s="11" t="s">
        <v>10</v>
      </c>
      <c r="Q4" s="12" t="str">
        <f>F4</f>
        <v>20.04.11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 thickBo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62">
        <v>85000</v>
      </c>
      <c r="D7" s="63">
        <v>64</v>
      </c>
      <c r="E7" s="64">
        <v>4.5</v>
      </c>
      <c r="F7" s="36">
        <f t="shared" ref="F7:F21" si="0">D7*E7</f>
        <v>288</v>
      </c>
      <c r="G7" s="65">
        <v>1450</v>
      </c>
      <c r="H7" s="38">
        <f t="shared" ref="H7:H21" si="1">G7*10/F7</f>
        <v>50.347222222222221</v>
      </c>
      <c r="I7" s="66">
        <v>39.51</v>
      </c>
      <c r="J7" s="38">
        <f t="shared" ref="J7:J21" si="2">H7*I7/100</f>
        <v>19.892187499999999</v>
      </c>
      <c r="K7"/>
      <c r="L7" s="33">
        <v>1</v>
      </c>
      <c r="M7" s="34" t="s">
        <v>48</v>
      </c>
      <c r="N7" s="40">
        <f t="shared" ref="N7:O21" si="3">I7</f>
        <v>39.51</v>
      </c>
      <c r="O7" s="40">
        <f t="shared" si="3"/>
        <v>19.892187499999999</v>
      </c>
      <c r="P7" s="30">
        <v>71.56</v>
      </c>
      <c r="Q7" s="49">
        <v>0.91</v>
      </c>
      <c r="R7" s="43">
        <f t="shared" ref="R7:R21" si="4">O7*Q7*1000</f>
        <v>18101.890625</v>
      </c>
      <c r="S7" s="49">
        <v>0.81</v>
      </c>
      <c r="T7" s="43">
        <f t="shared" ref="T7:T21" si="5">O7*S7*1000</f>
        <v>16112.671875</v>
      </c>
      <c r="U7" s="49">
        <v>45</v>
      </c>
      <c r="V7" s="49">
        <v>68</v>
      </c>
      <c r="W7" s="30">
        <v>37.14</v>
      </c>
      <c r="X7" s="30">
        <v>39.85</v>
      </c>
    </row>
    <row r="8" spans="1:24" s="6" customFormat="1" ht="15.95" customHeight="1">
      <c r="A8" s="33">
        <v>2</v>
      </c>
      <c r="B8" s="34" t="s">
        <v>49</v>
      </c>
      <c r="C8" s="48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50"/>
      <c r="Q8" s="42"/>
      <c r="R8" s="43"/>
      <c r="S8" s="42"/>
      <c r="T8" s="43"/>
      <c r="U8" s="44"/>
      <c r="V8" s="44"/>
      <c r="W8" s="50"/>
      <c r="X8" s="50"/>
    </row>
    <row r="9" spans="1:24" s="6" customFormat="1" ht="15.95" customHeight="1">
      <c r="A9" s="46">
        <v>3</v>
      </c>
      <c r="B9" s="47" t="s">
        <v>50</v>
      </c>
      <c r="C9" s="48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50"/>
      <c r="Q9" s="42"/>
      <c r="R9" s="43"/>
      <c r="S9" s="42"/>
      <c r="T9" s="43"/>
      <c r="U9" s="44"/>
      <c r="V9" s="44"/>
      <c r="W9" s="50"/>
      <c r="X9" s="50"/>
    </row>
    <row r="10" spans="1:24" s="6" customFormat="1" ht="15.95" customHeight="1">
      <c r="A10" s="46">
        <v>4</v>
      </c>
      <c r="B10" s="47" t="s">
        <v>51</v>
      </c>
      <c r="C10" s="48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50"/>
      <c r="Q10" s="42"/>
      <c r="R10" s="43"/>
      <c r="S10" s="42"/>
      <c r="T10" s="43"/>
      <c r="U10" s="44"/>
      <c r="V10" s="44"/>
      <c r="W10" s="50"/>
      <c r="X10" s="50"/>
    </row>
    <row r="11" spans="1:24" s="6" customFormat="1" ht="15.95" customHeight="1">
      <c r="A11" s="46">
        <v>5</v>
      </c>
      <c r="B11" s="47" t="s">
        <v>52</v>
      </c>
      <c r="C11" s="48">
        <v>85000</v>
      </c>
      <c r="D11" s="45">
        <v>63</v>
      </c>
      <c r="E11" s="45">
        <v>4.5</v>
      </c>
      <c r="F11" s="36">
        <f t="shared" si="0"/>
        <v>283.5</v>
      </c>
      <c r="G11" s="37">
        <v>1368</v>
      </c>
      <c r="H11" s="38">
        <f t="shared" si="1"/>
        <v>48.253968253968253</v>
      </c>
      <c r="I11" s="39">
        <v>35</v>
      </c>
      <c r="J11" s="38">
        <f t="shared" si="2"/>
        <v>16.888888888888889</v>
      </c>
      <c r="K11"/>
      <c r="L11" s="46">
        <v>5</v>
      </c>
      <c r="M11" s="47" t="s">
        <v>52</v>
      </c>
      <c r="N11" s="40">
        <f t="shared" si="3"/>
        <v>35</v>
      </c>
      <c r="O11" s="40">
        <f t="shared" si="3"/>
        <v>16.888888888888889</v>
      </c>
      <c r="P11" s="30">
        <v>70.38</v>
      </c>
      <c r="Q11" s="49">
        <v>0.9</v>
      </c>
      <c r="R11" s="43">
        <f t="shared" si="4"/>
        <v>15200.000000000002</v>
      </c>
      <c r="S11" s="49">
        <v>0.79</v>
      </c>
      <c r="T11" s="43">
        <f t="shared" si="5"/>
        <v>13342.222222222223</v>
      </c>
      <c r="U11" s="49">
        <v>41</v>
      </c>
      <c r="V11" s="49">
        <v>66</v>
      </c>
      <c r="W11" s="30">
        <v>37.81</v>
      </c>
      <c r="X11" s="30">
        <v>42.59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/>
      <c r="D15" s="45"/>
      <c r="E15" s="45"/>
      <c r="F15" s="36"/>
      <c r="G15" s="37"/>
      <c r="H15" s="38"/>
      <c r="I15" s="39"/>
      <c r="J15" s="38"/>
      <c r="K15"/>
      <c r="L15" s="46">
        <v>9</v>
      </c>
      <c r="M15" s="34" t="s">
        <v>56</v>
      </c>
      <c r="N15" s="40"/>
      <c r="O15" s="40"/>
      <c r="P15" s="50"/>
      <c r="Q15" s="42"/>
      <c r="R15" s="43"/>
      <c r="S15" s="42"/>
      <c r="T15" s="43"/>
      <c r="U15" s="44"/>
      <c r="V15" s="44"/>
      <c r="W15" s="50"/>
      <c r="X15" s="50"/>
    </row>
    <row r="16" spans="1:24" s="6" customFormat="1" ht="15.95" customHeight="1">
      <c r="A16" s="46">
        <v>10</v>
      </c>
      <c r="B16" s="34" t="s">
        <v>57</v>
      </c>
      <c r="C16" s="48"/>
      <c r="D16" s="45"/>
      <c r="E16" s="45"/>
      <c r="F16" s="36"/>
      <c r="G16" s="37"/>
      <c r="H16" s="38"/>
      <c r="I16" s="39"/>
      <c r="J16" s="38"/>
      <c r="K16"/>
      <c r="L16" s="46">
        <v>10</v>
      </c>
      <c r="M16" s="34" t="s">
        <v>57</v>
      </c>
      <c r="N16" s="40"/>
      <c r="O16" s="40"/>
      <c r="P16" s="50"/>
      <c r="Q16" s="42"/>
      <c r="R16" s="43"/>
      <c r="S16" s="42"/>
      <c r="T16" s="43"/>
      <c r="U16" s="44"/>
      <c r="V16" s="44"/>
      <c r="W16" s="50"/>
      <c r="X16" s="50"/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59</v>
      </c>
      <c r="C18" s="48">
        <v>85000</v>
      </c>
      <c r="D18" s="45">
        <v>63</v>
      </c>
      <c r="E18" s="45">
        <v>4.5</v>
      </c>
      <c r="F18" s="36">
        <f t="shared" si="0"/>
        <v>283.5</v>
      </c>
      <c r="G18" s="37">
        <v>1533</v>
      </c>
      <c r="H18" s="38">
        <f t="shared" si="1"/>
        <v>54.074074074074076</v>
      </c>
      <c r="I18" s="39">
        <v>33.630000000000003</v>
      </c>
      <c r="J18" s="38">
        <f t="shared" si="2"/>
        <v>18.185111111111112</v>
      </c>
      <c r="K18"/>
      <c r="L18" s="46">
        <v>12</v>
      </c>
      <c r="M18" s="34" t="s">
        <v>59</v>
      </c>
      <c r="N18" s="40">
        <f t="shared" si="3"/>
        <v>33.630000000000003</v>
      </c>
      <c r="O18" s="40">
        <f t="shared" si="3"/>
        <v>18.185111111111112</v>
      </c>
      <c r="P18" s="30">
        <v>73.959999999999994</v>
      </c>
      <c r="Q18" s="49">
        <v>0.93</v>
      </c>
      <c r="R18" s="43">
        <f t="shared" si="4"/>
        <v>16912.153333333335</v>
      </c>
      <c r="S18" s="49">
        <v>0.83</v>
      </c>
      <c r="T18" s="43">
        <f t="shared" si="5"/>
        <v>15093.642222222223</v>
      </c>
      <c r="U18" s="49">
        <v>45</v>
      </c>
      <c r="V18" s="49">
        <v>69</v>
      </c>
      <c r="W18" s="30">
        <v>41.6</v>
      </c>
      <c r="X18" s="30">
        <v>38.380000000000003</v>
      </c>
    </row>
    <row r="19" spans="1:24" s="6" customFormat="1" ht="15.95" customHeight="1">
      <c r="A19" s="46">
        <v>13</v>
      </c>
      <c r="B19" s="34" t="s">
        <v>60</v>
      </c>
      <c r="C19" s="48">
        <v>85000</v>
      </c>
      <c r="D19" s="45">
        <v>62</v>
      </c>
      <c r="E19" s="45">
        <v>4.5</v>
      </c>
      <c r="F19" s="36">
        <f t="shared" si="0"/>
        <v>279</v>
      </c>
      <c r="G19" s="37">
        <v>1625</v>
      </c>
      <c r="H19" s="38">
        <f t="shared" si="1"/>
        <v>58.243727598566309</v>
      </c>
      <c r="I19" s="39">
        <v>28.97</v>
      </c>
      <c r="J19" s="38">
        <f t="shared" si="2"/>
        <v>16.873207885304659</v>
      </c>
      <c r="K19"/>
      <c r="L19" s="46">
        <v>13</v>
      </c>
      <c r="M19" s="34" t="s">
        <v>60</v>
      </c>
      <c r="N19" s="40">
        <f t="shared" si="3"/>
        <v>28.97</v>
      </c>
      <c r="O19" s="40">
        <f t="shared" si="3"/>
        <v>16.873207885304659</v>
      </c>
      <c r="P19" s="30">
        <v>67.040000000000006</v>
      </c>
      <c r="Q19" s="49">
        <v>0.87</v>
      </c>
      <c r="R19" s="43">
        <f t="shared" si="4"/>
        <v>14679.690860215054</v>
      </c>
      <c r="S19" s="49">
        <v>0.77</v>
      </c>
      <c r="T19" s="43">
        <f t="shared" si="5"/>
        <v>12992.370071684589</v>
      </c>
      <c r="U19" s="49">
        <v>42</v>
      </c>
      <c r="V19" s="49">
        <v>65</v>
      </c>
      <c r="W19" s="30">
        <v>34.25</v>
      </c>
      <c r="X19" s="30">
        <v>46.19</v>
      </c>
    </row>
    <row r="20" spans="1:24" s="6" customFormat="1" ht="15.95" customHeight="1">
      <c r="A20" s="46">
        <v>14</v>
      </c>
      <c r="B20" s="34" t="s">
        <v>61</v>
      </c>
      <c r="C20" s="48">
        <v>85000</v>
      </c>
      <c r="D20" s="45">
        <v>61</v>
      </c>
      <c r="E20" s="45">
        <v>4.5</v>
      </c>
      <c r="F20" s="36">
        <f t="shared" si="0"/>
        <v>274.5</v>
      </c>
      <c r="G20" s="37">
        <v>1360</v>
      </c>
      <c r="H20" s="38">
        <f t="shared" si="1"/>
        <v>49.544626593806925</v>
      </c>
      <c r="I20" s="39">
        <v>36.49</v>
      </c>
      <c r="J20" s="38">
        <f t="shared" si="2"/>
        <v>18.078834244080149</v>
      </c>
      <c r="K20"/>
      <c r="L20" s="46">
        <v>14</v>
      </c>
      <c r="M20" s="34" t="s">
        <v>61</v>
      </c>
      <c r="N20" s="40">
        <f t="shared" si="3"/>
        <v>36.49</v>
      </c>
      <c r="O20" s="40">
        <f t="shared" si="3"/>
        <v>18.078834244080149</v>
      </c>
      <c r="P20" s="50">
        <v>69.8</v>
      </c>
      <c r="Q20" s="67">
        <v>0.89</v>
      </c>
      <c r="R20" s="43">
        <f t="shared" si="4"/>
        <v>16090.162477231332</v>
      </c>
      <c r="S20" s="67">
        <v>0.79</v>
      </c>
      <c r="T20" s="43">
        <f t="shared" si="5"/>
        <v>14282.279052823318</v>
      </c>
      <c r="U20" s="67">
        <v>41</v>
      </c>
      <c r="V20" s="67">
        <v>64</v>
      </c>
      <c r="W20" s="50">
        <v>35.049999999999997</v>
      </c>
      <c r="X20" s="50">
        <v>44.1</v>
      </c>
    </row>
    <row r="21" spans="1:24" s="6" customFormat="1" ht="15.95" customHeight="1">
      <c r="A21" s="46">
        <v>15</v>
      </c>
      <c r="B21" s="34" t="s">
        <v>62</v>
      </c>
      <c r="C21" s="48">
        <v>85000</v>
      </c>
      <c r="D21" s="45">
        <v>60</v>
      </c>
      <c r="E21" s="45">
        <v>4.5</v>
      </c>
      <c r="F21" s="36">
        <f t="shared" si="0"/>
        <v>270</v>
      </c>
      <c r="G21" s="37">
        <v>1493</v>
      </c>
      <c r="H21" s="38">
        <f t="shared" si="1"/>
        <v>55.296296296296298</v>
      </c>
      <c r="I21" s="39">
        <v>39.19</v>
      </c>
      <c r="J21" s="38">
        <f t="shared" si="2"/>
        <v>21.670618518518516</v>
      </c>
      <c r="K21"/>
      <c r="L21" s="46">
        <v>15</v>
      </c>
      <c r="M21" s="34" t="s">
        <v>62</v>
      </c>
      <c r="N21" s="40">
        <f t="shared" si="3"/>
        <v>39.19</v>
      </c>
      <c r="O21" s="40">
        <f t="shared" si="3"/>
        <v>21.670618518518516</v>
      </c>
      <c r="P21" s="30">
        <v>74.73</v>
      </c>
      <c r="Q21" s="49">
        <v>0.94</v>
      </c>
      <c r="R21" s="43">
        <f t="shared" si="4"/>
        <v>20370.381407407403</v>
      </c>
      <c r="S21" s="49">
        <v>0.84</v>
      </c>
      <c r="T21" s="43">
        <f t="shared" si="5"/>
        <v>18203.319555555554</v>
      </c>
      <c r="U21" s="49">
        <v>47</v>
      </c>
      <c r="V21" s="49">
        <v>70</v>
      </c>
      <c r="W21" s="30">
        <v>40.270000000000003</v>
      </c>
      <c r="X21" s="30">
        <v>37.450000000000003</v>
      </c>
    </row>
    <row r="22" spans="1:24" s="51" customFormat="1" ht="15.95" customHeight="1">
      <c r="A22" s="46">
        <v>16</v>
      </c>
      <c r="B22" s="34" t="s">
        <v>63</v>
      </c>
      <c r="C22" s="48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41"/>
      <c r="Q22" s="42"/>
      <c r="R22" s="43"/>
      <c r="S22" s="42"/>
      <c r="T22" s="43"/>
      <c r="U22" s="44"/>
      <c r="V22" s="44"/>
      <c r="W22" s="41"/>
      <c r="X22" s="41"/>
    </row>
    <row r="23" spans="1:24" s="6" customFormat="1" ht="15.95" customHeight="1">
      <c r="A23" s="46">
        <v>17</v>
      </c>
      <c r="B23" s="34" t="s">
        <v>64</v>
      </c>
      <c r="C23" s="48"/>
      <c r="D23" s="45"/>
      <c r="E23" s="45"/>
      <c r="F23" s="36"/>
      <c r="G23" s="37"/>
      <c r="H23" s="38"/>
      <c r="I23" s="39"/>
      <c r="J23" s="38"/>
      <c r="K23"/>
      <c r="L23" s="46">
        <v>17</v>
      </c>
      <c r="M23" s="34" t="s">
        <v>64</v>
      </c>
      <c r="N23" s="40"/>
      <c r="O23" s="40"/>
      <c r="P23" s="41"/>
      <c r="Q23" s="42"/>
      <c r="R23" s="43"/>
      <c r="S23" s="42"/>
      <c r="T23" s="43"/>
      <c r="U23" s="44"/>
      <c r="V23" s="44"/>
      <c r="W23" s="41"/>
      <c r="X23" s="41"/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41"/>
      <c r="Q24" s="42"/>
      <c r="R24" s="43"/>
      <c r="S24" s="42"/>
      <c r="T24" s="43"/>
      <c r="U24" s="44"/>
      <c r="V24" s="44"/>
      <c r="W24" s="41"/>
      <c r="X24" s="41"/>
    </row>
    <row r="25" spans="1:24" ht="15.95" customHeight="1">
      <c r="A25" s="52">
        <v>19</v>
      </c>
      <c r="B25" s="34" t="s">
        <v>66</v>
      </c>
      <c r="C25" s="48"/>
      <c r="D25" s="45"/>
      <c r="E25" s="45"/>
      <c r="F25" s="36"/>
      <c r="G25" s="37"/>
      <c r="H25" s="38"/>
      <c r="I25" s="39"/>
      <c r="J25" s="38"/>
      <c r="L25" s="52">
        <v>19</v>
      </c>
      <c r="M25" s="34" t="s">
        <v>66</v>
      </c>
      <c r="N25" s="40"/>
      <c r="O25" s="40"/>
      <c r="P25" s="41"/>
      <c r="Q25" s="42"/>
      <c r="R25" s="43"/>
      <c r="S25" s="42"/>
      <c r="T25" s="43"/>
      <c r="U25" s="44"/>
      <c r="V25" s="44"/>
      <c r="W25" s="41"/>
      <c r="X25" s="41"/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41"/>
      <c r="Q26" s="42"/>
      <c r="R26" s="43"/>
      <c r="S26" s="42"/>
      <c r="T26" s="43"/>
      <c r="U26" s="44"/>
      <c r="V26" s="44"/>
      <c r="W26" s="41"/>
      <c r="X26" s="41"/>
    </row>
    <row r="27" spans="1:24" ht="15.95" customHeight="1">
      <c r="A27" s="52">
        <v>21</v>
      </c>
      <c r="B27" s="34" t="s">
        <v>68</v>
      </c>
      <c r="C27" s="48"/>
      <c r="D27" s="45"/>
      <c r="E27" s="45"/>
      <c r="F27" s="36"/>
      <c r="G27" s="37"/>
      <c r="H27" s="38"/>
      <c r="I27" s="39"/>
      <c r="J27" s="38"/>
      <c r="L27" s="52">
        <v>21</v>
      </c>
      <c r="M27" s="34" t="s">
        <v>68</v>
      </c>
      <c r="N27" s="40"/>
      <c r="O27" s="40"/>
      <c r="P27" s="41"/>
      <c r="Q27" s="42"/>
      <c r="R27" s="43"/>
      <c r="S27" s="42"/>
      <c r="T27" s="43"/>
      <c r="U27" s="44"/>
      <c r="V27" s="44"/>
      <c r="W27" s="41"/>
      <c r="X27" s="41"/>
    </row>
    <row r="28" spans="1:24" ht="15.95" customHeight="1">
      <c r="A28" s="52">
        <v>22</v>
      </c>
      <c r="B28" s="47" t="s">
        <v>69</v>
      </c>
      <c r="C28" s="48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zoomScaleNormal="100" workbookViewId="0">
      <selection activeCell="U32" sqref="U32"/>
    </sheetView>
  </sheetViews>
  <sheetFormatPr defaultRowHeight="12.75"/>
  <cols>
    <col min="1" max="1" width="18.140625" style="179" customWidth="1"/>
    <col min="2" max="2" width="19" style="179" customWidth="1"/>
    <col min="3" max="3" width="12" style="179" customWidth="1"/>
    <col min="4" max="4" width="12.85546875" style="179" customWidth="1"/>
    <col min="5" max="5" width="13.7109375" style="179" customWidth="1"/>
    <col min="6" max="6" width="11.42578125" style="179" customWidth="1"/>
    <col min="7" max="7" width="8.5703125" style="179" customWidth="1"/>
    <col min="8" max="8" width="12.7109375" style="179" bestFit="1" customWidth="1"/>
    <col min="9" max="9" width="10.140625" style="179" customWidth="1"/>
    <col min="10" max="10" width="12.5703125" style="179" customWidth="1"/>
    <col min="11" max="11" width="13.28515625" style="179" customWidth="1"/>
    <col min="12" max="16384" width="9.140625" style="179"/>
  </cols>
  <sheetData>
    <row r="1" spans="1:11" ht="20.25">
      <c r="A1" s="174" t="s">
        <v>186</v>
      </c>
      <c r="B1" s="175"/>
      <c r="C1" s="176"/>
      <c r="D1" s="177"/>
      <c r="E1" s="175"/>
      <c r="F1" s="175"/>
      <c r="G1" s="175"/>
      <c r="H1" s="175"/>
      <c r="I1" s="175"/>
      <c r="J1" s="175"/>
      <c r="K1" s="178"/>
    </row>
    <row r="2" spans="1:11" ht="20.25">
      <c r="A2" s="174" t="s">
        <v>187</v>
      </c>
      <c r="B2" s="175"/>
      <c r="C2" s="180"/>
      <c r="D2" s="181"/>
      <c r="E2" s="175"/>
      <c r="F2" s="175"/>
      <c r="G2" s="175"/>
      <c r="H2" s="175"/>
      <c r="I2" s="175"/>
      <c r="J2" s="175"/>
      <c r="K2" s="178"/>
    </row>
    <row r="3" spans="1:11" ht="17.25">
      <c r="A3" s="182" t="s">
        <v>148</v>
      </c>
      <c r="B3" s="175"/>
      <c r="C3" s="175"/>
      <c r="D3" s="181"/>
      <c r="E3" s="175"/>
      <c r="F3" s="175"/>
      <c r="G3" s="183"/>
      <c r="H3" s="175"/>
      <c r="I3" s="175"/>
      <c r="J3" s="175"/>
      <c r="K3" s="178"/>
    </row>
    <row r="4" spans="1:11" ht="15.75" thickBot="1">
      <c r="A4" s="184"/>
      <c r="B4" s="175"/>
      <c r="C4" s="175"/>
      <c r="D4" s="181"/>
      <c r="E4" s="175"/>
      <c r="F4" s="175"/>
      <c r="G4" s="175"/>
      <c r="H4" s="175"/>
      <c r="I4" s="175"/>
      <c r="J4" s="175"/>
      <c r="K4" s="178"/>
    </row>
    <row r="5" spans="1:11" ht="30">
      <c r="A5" s="178"/>
      <c r="B5" s="185" t="s">
        <v>28</v>
      </c>
      <c r="C5" s="186" t="s">
        <v>188</v>
      </c>
      <c r="D5" s="187" t="s">
        <v>39</v>
      </c>
      <c r="E5" s="188" t="s">
        <v>41</v>
      </c>
      <c r="F5" s="189" t="s">
        <v>43</v>
      </c>
      <c r="G5" s="189" t="s">
        <v>46</v>
      </c>
      <c r="H5" s="189" t="s">
        <v>47</v>
      </c>
      <c r="I5" s="189" t="s">
        <v>44</v>
      </c>
      <c r="J5" s="189" t="s">
        <v>45</v>
      </c>
      <c r="K5" s="190" t="s">
        <v>189</v>
      </c>
    </row>
    <row r="6" spans="1:11" ht="15.75" thickBot="1">
      <c r="A6" s="178"/>
      <c r="B6" s="191"/>
      <c r="C6" s="192" t="s">
        <v>19</v>
      </c>
      <c r="D6" s="193" t="s">
        <v>185</v>
      </c>
      <c r="E6" s="194" t="s">
        <v>190</v>
      </c>
      <c r="F6" s="193" t="s">
        <v>191</v>
      </c>
      <c r="G6" s="192" t="s">
        <v>192</v>
      </c>
      <c r="H6" s="193" t="s">
        <v>185</v>
      </c>
      <c r="I6" s="193" t="s">
        <v>193</v>
      </c>
      <c r="J6" s="192" t="s">
        <v>194</v>
      </c>
      <c r="K6" s="195" t="s">
        <v>195</v>
      </c>
    </row>
    <row r="7" spans="1:11" ht="20.25">
      <c r="A7" s="196"/>
      <c r="B7" s="122" t="s">
        <v>162</v>
      </c>
      <c r="C7" s="125">
        <f>'PLONY-POLSKA ŚRODK'!H7</f>
        <v>17.51436827318043</v>
      </c>
      <c r="D7" s="125">
        <f>AVERAGE('11-ISO-Kiszonka-KRASNODĘBSKI'!P11,'11-ISO-Kiszonka-JURZYK'!P11,'11-ISO-Kiszonka-CYRAN'!P11,'11-ISO-Kiszonka-WYSZYŃSKI'!P11,'11-ISO-Kiszonka-NIEMIRA'!P11,'11-ISO-Kiszonka-DOLECKI'!P11,'11-ISO-Kiszonka-MIŚKIEWICZ'!P11,'11-ISO-Kiszonka-SK DOBRZYNIEWO'!P11,'11-ISO-Kiszonka-BĄDECZ'!P11,'11-ISO-Kiszonka-POLANOWICE'!P11,'11-ISO-Kiszonka-TIPPERARY'!P11,'11-ISO-Kiszonka-KOSOWO'!P11,'11-ISO-Kiszonka-PAWŁOWICE'!P11,'11-ISO-Kiszonka-KOBYLNIKI'!P11,'11-ISO-Kiszonka-GOLA'!P11,'11-ISO-Kiszonka-KAROLEW'!P11,'11-ISO-Kiszonka-TUREW'!P11,'11-ISO-Kiszonka-ANTCZAK'!P11,'11-ISO-Kiszonka-BESTRY'!P11,'11-ISO-Kiszonka-FRANKIEWICZ'!P11,'11-ISO-Kiszonka-MAJDECKI'!P11,'11-ISO-Kiszonka-BARA'!P11,'11-ISO-Kiszonka-KAPICAMARIANNA'!P11,'11-ISO-Kiszonka-KUBIAK'!P11,'11-ISO-Kiszonka-TODOROWSKI'!P11,'11-ISO-Kiszonka-RASIŃSKI'!P11,'11-ISO-Kiszonka-DUBIEL'!P11)</f>
        <v>72.545129150390636</v>
      </c>
      <c r="E7" s="124">
        <f>AVERAGE('11-ISO-Kiszonka-KRASNODĘBSKI'!R11,'11-ISO-Kiszonka-JURZYK'!R11,'11-ISO-Kiszonka-CYRAN'!R11,'11-ISO-Kiszonka-WYSZYŃSKI'!R11,'11-ISO-Kiszonka-NIEMIRA'!R11,'11-ISO-Kiszonka-DOLECKI'!R11,'11-ISO-Kiszonka-MIŚKIEWICZ'!R11,'11-ISO-Kiszonka-SK DOBRZYNIEWO'!R11,'11-ISO-Kiszonka-BĄDECZ'!R11,'11-ISO-Kiszonka-POLANOWICE'!R11,'11-ISO-Kiszonka-TIPPERARY'!R11,'11-ISO-Kiszonka-KOSOWO'!R11,'11-ISO-Kiszonka-PAWŁOWICE'!R11,'11-ISO-Kiszonka-KOBYLNIKI'!R11,'11-ISO-Kiszonka-GOLA'!R11,'11-ISO-Kiszonka-KAROLEW'!R11,'11-ISO-Kiszonka-TUREW'!R11,'11-ISO-Kiszonka-ANTCZAK'!R11,'11-ISO-Kiszonka-BESTRY'!R11,'11-ISO-Kiszonka-FRANKIEWICZ'!R11,'11-ISO-Kiszonka-MAJDECKI'!R11,'11-ISO-Kiszonka-BARA'!R11,'11-ISO-Kiszonka-KAPICAMARIANNA'!R11,'11-ISO-Kiszonka-KUBIAK'!R11,'11-ISO-Kiszonka-TODOROWSKI'!R11,'11-ISO-Kiszonka-RASIŃSKI'!R11,'11-ISO-Kiszonka-DUBIEL'!R11)</f>
        <v>16081.722704284626</v>
      </c>
      <c r="F7" s="124">
        <f>AVERAGE('11-ISO-Kiszonka-KRASNODĘBSKI'!T11,'11-ISO-Kiszonka-JURZYK'!T11,'11-ISO-Kiszonka-CYRAN'!T11,'11-ISO-Kiszonka-WYSZYŃSKI'!T11,'11-ISO-Kiszonka-NIEMIRA'!T11,'11-ISO-Kiszonka-DOLECKI'!T11,'11-ISO-Kiszonka-MIŚKIEWICZ'!T11,'11-ISO-Kiszonka-SK DOBRZYNIEWO'!T11,'11-ISO-Kiszonka-BĄDECZ'!T11,'11-ISO-Kiszonka-POLANOWICE'!T11,'11-ISO-Kiszonka-TIPPERARY'!T11,'11-ISO-Kiszonka-KOSOWO'!T11,'11-ISO-Kiszonka-PAWŁOWICE'!T11,'11-ISO-Kiszonka-KOBYLNIKI'!T11,'11-ISO-Kiszonka-GOLA'!T11,'11-ISO-Kiszonka-KAROLEW'!T11,'11-ISO-Kiszonka-TUREW'!T11,'11-ISO-Kiszonka-ANTCZAK'!T11,'11-ISO-Kiszonka-BESTRY'!T11,'11-ISO-Kiszonka-FRANKIEWICZ'!T11,'11-ISO-Kiszonka-MAJDECKI'!T11,'11-ISO-Kiszonka-BARA'!T11,'11-ISO-Kiszonka-KAPICAMARIANNA'!T11,'11-ISO-Kiszonka-KUBIAK'!T11,'11-ISO-Kiszonka-TODOROWSKI'!T11,'11-ISO-Kiszonka-RASIŃSKI'!T11,'11-ISO-Kiszonka-DUBIEL'!T11)</f>
        <v>14275.192191001601</v>
      </c>
      <c r="G7" s="125">
        <f>AVERAGE('11-ISO-Kiszonka-KRASNODĘBSKI'!W11,'11-ISO-Kiszonka-JURZYK'!W11,'11-ISO-Kiszonka-CYRAN'!W11,'11-ISO-Kiszonka-WYSZYŃSKI'!W11,'11-ISO-Kiszonka-NIEMIRA'!W11,'11-ISO-Kiszonka-DOLECKI'!W11,'11-ISO-Kiszonka-MIŚKIEWICZ'!W11,'11-ISO-Kiszonka-SK DOBRZYNIEWO'!W11,'11-ISO-Kiszonka-BĄDECZ'!W11,'11-ISO-Kiszonka-POLANOWICE'!W11,'11-ISO-Kiszonka-TIPPERARY'!W11,'11-ISO-Kiszonka-KOSOWO'!W11,'11-ISO-Kiszonka-PAWŁOWICE'!W11,'11-ISO-Kiszonka-KOBYLNIKI'!W11,'11-ISO-Kiszonka-GOLA'!W11,'11-ISO-Kiszonka-KAROLEW'!W11,'11-ISO-Kiszonka-TUREW'!W11,'11-ISO-Kiszonka-ANTCZAK'!W11,'11-ISO-Kiszonka-BESTRY'!W11,'11-ISO-Kiszonka-FRANKIEWICZ'!W11,'11-ISO-Kiszonka-MAJDECKI'!W11,'11-ISO-Kiszonka-BARA'!W11,'11-ISO-Kiszonka-KAPICAMARIANNA'!W11,'11-ISO-Kiszonka-KUBIAK'!W11,'11-ISO-Kiszonka-TODOROWSKI'!W11,'11-ISO-Kiszonka-RASIŃSKI'!W11,'11-ISO-Kiszonka-DUBIEL'!W11)</f>
        <v>36.868701904296884</v>
      </c>
      <c r="H7" s="125">
        <f>AVERAGE('11-ISO-Kiszonka-KRASNODĘBSKI'!X11,'11-ISO-Kiszonka-JURZYK'!X11,'11-ISO-Kiszonka-CYRAN'!X11,'11-ISO-Kiszonka-WYSZYŃSKI'!X11,'11-ISO-Kiszonka-NIEMIRA'!X11,'11-ISO-Kiszonka-DOLECKI'!X11,'11-ISO-Kiszonka-MIŚKIEWICZ'!X11,'11-ISO-Kiszonka-SK DOBRZYNIEWO'!X11,'11-ISO-Kiszonka-BĄDECZ'!X11,'11-ISO-Kiszonka-POLANOWICE'!X11,'11-ISO-Kiszonka-TIPPERARY'!X11,'11-ISO-Kiszonka-KOSOWO'!X11,'11-ISO-Kiszonka-PAWŁOWICE'!X11,'11-ISO-Kiszonka-KOBYLNIKI'!X11,'11-ISO-Kiszonka-GOLA'!X11,'11-ISO-Kiszonka-KAROLEW'!X11,'11-ISO-Kiszonka-TUREW'!X11,'11-ISO-Kiszonka-ANTCZAK'!X11,'11-ISO-Kiszonka-BESTRY'!X11,'11-ISO-Kiszonka-FRANKIEWICZ'!X11,'11-ISO-Kiszonka-MAJDECKI'!X11,'11-ISO-Kiszonka-BARA'!X11,'11-ISO-Kiszonka-KAPICAMARIANNA'!X11,'11-ISO-Kiszonka-KUBIAK'!X11,'11-ISO-Kiszonka-TODOROWSKI'!X11,'11-ISO-Kiszonka-RASIŃSKI'!X11,'11-ISO-Kiszonka-DUBIEL'!X11)</f>
        <v>41.023730571746817</v>
      </c>
      <c r="I7" s="124">
        <f>AVERAGE('11-ISO-Kiszonka-KRASNODĘBSKI'!U11,'11-ISO-Kiszonka-JURZYK'!U11,'11-ISO-Kiszonka-CYRAN'!U11,'11-ISO-Kiszonka-WYSZYŃSKI'!U11,'11-ISO-Kiszonka-NIEMIRA'!U11,'11-ISO-Kiszonka-DOLECKI'!U11,'11-ISO-Kiszonka-MIŚKIEWICZ'!U11,'11-ISO-Kiszonka-SK DOBRZYNIEWO'!U11,'11-ISO-Kiszonka-BĄDECZ'!U11,'11-ISO-Kiszonka-POLANOWICE'!U11,'11-ISO-Kiszonka-TIPPERARY'!U11,'11-ISO-Kiszonka-KOSOWO'!U11,'11-ISO-Kiszonka-PAWŁOWICE'!U11,'11-ISO-Kiszonka-KOBYLNIKI'!U11,'11-ISO-Kiszonka-GOLA'!U11,'11-ISO-Kiszonka-KAROLEW'!U11,'11-ISO-Kiszonka-TUREW'!U11,'11-ISO-Kiszonka-ANTCZAK'!U11,'11-ISO-Kiszonka-BESTRY'!U11,'11-ISO-Kiszonka-FRANKIEWICZ'!U11,'11-ISO-Kiszonka-MAJDECKI'!U11,'11-ISO-Kiszonka-BARA'!U11,'11-ISO-Kiszonka-KAPICAMARIANNA'!U11,'11-ISO-Kiszonka-KUBIAK'!U11,'11-ISO-Kiszonka-TODOROWSKI'!U11,'11-ISO-Kiszonka-RASIŃSKI'!U11,'11-ISO-Kiszonka-DUBIEL'!U11)</f>
        <v>43.3</v>
      </c>
      <c r="J7" s="124">
        <f>AVERAGE('11-ISO-Kiszonka-KRASNODĘBSKI'!V11,'11-ISO-Kiszonka-JURZYK'!V11,'11-ISO-Kiszonka-CYRAN'!V11,'11-ISO-Kiszonka-WYSZYŃSKI'!V11,'11-ISO-Kiszonka-NIEMIRA'!V11,'11-ISO-Kiszonka-DOLECKI'!V11,'11-ISO-Kiszonka-MIŚKIEWICZ'!V11,'11-ISO-Kiszonka-SK DOBRZYNIEWO'!V11,'11-ISO-Kiszonka-BĄDECZ'!V11,'11-ISO-Kiszonka-POLANOWICE'!V11,'11-ISO-Kiszonka-TIPPERARY'!V11,'11-ISO-Kiszonka-KOSOWO'!V11,'11-ISO-Kiszonka-PAWŁOWICE'!V11,'11-ISO-Kiszonka-KOBYLNIKI'!V11,'11-ISO-Kiszonka-GOLA'!V11,'11-ISO-Kiszonka-KAROLEW'!V11,'11-ISO-Kiszonka-TUREW'!V11,'11-ISO-Kiszonka-ANTCZAK'!V11,'11-ISO-Kiszonka-BESTRY'!V11,'11-ISO-Kiszonka-FRANKIEWICZ'!V11,'11-ISO-Kiszonka-MAJDECKI'!V11,'11-ISO-Kiszonka-BARA'!V11,'11-ISO-Kiszonka-KAPICAMARIANNA'!V11,'11-ISO-Kiszonka-KUBIAK'!V11,'11-ISO-Kiszonka-TODOROWSKI'!V11,'11-ISO-Kiszonka-RASIŃSKI'!V11,'11-ISO-Kiszonka-DUBIEL'!V11)</f>
        <v>67.7</v>
      </c>
      <c r="K7" s="197">
        <f t="shared" ref="K7:K23" si="0">ROUND(E7/0.44,0)</f>
        <v>36549</v>
      </c>
    </row>
    <row r="8" spans="1:11" ht="20.25">
      <c r="A8" s="196"/>
      <c r="B8" s="127" t="s">
        <v>163</v>
      </c>
      <c r="C8" s="130">
        <f>'PLONY-POLSKA ŚRODK'!H8</f>
        <v>15.497168286221388</v>
      </c>
      <c r="D8" s="130">
        <f>AVERAGE('11-ISO-Kiszonka-KRASNODĘBSKI'!P12,'11-ISO-Kiszonka-JURZYK'!P12,'11-ISO-Kiszonka-CYRAN'!P12,'11-ISO-Kiszonka-WYSZYŃSKI'!P12,'11-ISO-Kiszonka-NIEMIRA'!P12,'11-ISO-Kiszonka-DOLECKI'!P12,'11-ISO-Kiszonka-MIŚKIEWICZ'!P12,'11-ISO-Kiszonka-SK DOBRZYNIEWO'!P12,'11-ISO-Kiszonka-BĄDECZ'!P12,'11-ISO-Kiszonka-POLANOWICE'!P12,'11-ISO-Kiszonka-TIPPERARY'!P12,'11-ISO-Kiszonka-KOSOWO'!P12,'11-ISO-Kiszonka-PAWŁOWICE'!P12,'11-ISO-Kiszonka-KOBYLNIKI'!P12,'11-ISO-Kiszonka-GOLA'!P12,'11-ISO-Kiszonka-KAROLEW'!P12,'11-ISO-Kiszonka-TUREW'!P12,'11-ISO-Kiszonka-ANTCZAK'!P12,'11-ISO-Kiszonka-BESTRY'!P12,'11-ISO-Kiszonka-FRANKIEWICZ'!P12,'11-ISO-Kiszonka-MAJDECKI'!P12,'11-ISO-Kiszonka-BARA'!P12,'11-ISO-Kiszonka-KAPICAMARIANNA'!P12,'11-ISO-Kiszonka-KUBIAK'!P12,'11-ISO-Kiszonka-TODOROWSKI'!P12,'11-ISO-Kiszonka-RASIŃSKI'!P12,'11-ISO-Kiszonka-DUBIEL'!P12)</f>
        <v>70.817499999999995</v>
      </c>
      <c r="E8" s="129">
        <f>AVERAGE('11-ISO-Kiszonka-KRASNODĘBSKI'!R12,'11-ISO-Kiszonka-JURZYK'!R12,'11-ISO-Kiszonka-CYRAN'!R12,'11-ISO-Kiszonka-WYSZYŃSKI'!R12,'11-ISO-Kiszonka-NIEMIRA'!R12,'11-ISO-Kiszonka-DOLECKI'!R12,'11-ISO-Kiszonka-MIŚKIEWICZ'!R12,'11-ISO-Kiszonka-SK DOBRZYNIEWO'!R12,'11-ISO-Kiszonka-BĄDECZ'!R12,'11-ISO-Kiszonka-POLANOWICE'!R12,'11-ISO-Kiszonka-TIPPERARY'!R12,'11-ISO-Kiszonka-KOSOWO'!R12,'11-ISO-Kiszonka-PAWŁOWICE'!R12,'11-ISO-Kiszonka-KOBYLNIKI'!R12,'11-ISO-Kiszonka-GOLA'!R12,'11-ISO-Kiszonka-KAROLEW'!R12,'11-ISO-Kiszonka-TUREW'!R12,'11-ISO-Kiszonka-ANTCZAK'!R12,'11-ISO-Kiszonka-BESTRY'!R12,'11-ISO-Kiszonka-FRANKIEWICZ'!R12,'11-ISO-Kiszonka-MAJDECKI'!R12,'11-ISO-Kiszonka-BARA'!R12,'11-ISO-Kiszonka-KAPICAMARIANNA'!R12,'11-ISO-Kiszonka-KUBIAK'!R12,'11-ISO-Kiszonka-TODOROWSKI'!R12,'11-ISO-Kiszonka-RASIŃSKI'!R12,'11-ISO-Kiszonka-DUBIEL'!R12)</f>
        <v>14086.063950147469</v>
      </c>
      <c r="F8" s="129">
        <f>AVERAGE('11-ISO-Kiszonka-KRASNODĘBSKI'!T12,'11-ISO-Kiszonka-JURZYK'!T12,'11-ISO-Kiszonka-CYRAN'!T12,'11-ISO-Kiszonka-WYSZYŃSKI'!T12,'11-ISO-Kiszonka-NIEMIRA'!T12,'11-ISO-Kiszonka-DOLECKI'!T12,'11-ISO-Kiszonka-MIŚKIEWICZ'!T12,'11-ISO-Kiszonka-SK DOBRZYNIEWO'!T12,'11-ISO-Kiszonka-BĄDECZ'!T12,'11-ISO-Kiszonka-POLANOWICE'!T12,'11-ISO-Kiszonka-TIPPERARY'!T12,'11-ISO-Kiszonka-KOSOWO'!T12,'11-ISO-Kiszonka-PAWŁOWICE'!T12,'11-ISO-Kiszonka-KOBYLNIKI'!T12,'11-ISO-Kiszonka-GOLA'!T12,'11-ISO-Kiszonka-KAROLEW'!T12,'11-ISO-Kiszonka-TUREW'!T12,'11-ISO-Kiszonka-ANTCZAK'!T12,'11-ISO-Kiszonka-BESTRY'!T12,'11-ISO-Kiszonka-FRANKIEWICZ'!T12,'11-ISO-Kiszonka-MAJDECKI'!T12,'11-ISO-Kiszonka-BARA'!T12,'11-ISO-Kiszonka-KAPICAMARIANNA'!T12,'11-ISO-Kiszonka-KUBIAK'!T12,'11-ISO-Kiszonka-TODOROWSKI'!T12,'11-ISO-Kiszonka-RASIŃSKI'!T12,'11-ISO-Kiszonka-DUBIEL'!T12)</f>
        <v>12472.909015464724</v>
      </c>
      <c r="G8" s="130">
        <f>AVERAGE('11-ISO-Kiszonka-KRASNODĘBSKI'!W12,'11-ISO-Kiszonka-JURZYK'!W12,'11-ISO-Kiszonka-CYRAN'!W12,'11-ISO-Kiszonka-WYSZYŃSKI'!W12,'11-ISO-Kiszonka-NIEMIRA'!W12,'11-ISO-Kiszonka-DOLECKI'!W12,'11-ISO-Kiszonka-MIŚKIEWICZ'!W12,'11-ISO-Kiszonka-SK DOBRZYNIEWO'!W12,'11-ISO-Kiszonka-BĄDECZ'!W12,'11-ISO-Kiszonka-POLANOWICE'!W12,'11-ISO-Kiszonka-TIPPERARY'!W12,'11-ISO-Kiszonka-KOSOWO'!W12,'11-ISO-Kiszonka-PAWŁOWICE'!W12,'11-ISO-Kiszonka-KOBYLNIKI'!W12,'11-ISO-Kiszonka-GOLA'!W12,'11-ISO-Kiszonka-KAROLEW'!W12,'11-ISO-Kiszonka-TUREW'!W12,'11-ISO-Kiszonka-ANTCZAK'!W12,'11-ISO-Kiszonka-BESTRY'!W12,'11-ISO-Kiszonka-FRANKIEWICZ'!W12,'11-ISO-Kiszonka-MAJDECKI'!W12,'11-ISO-Kiszonka-BARA'!W12,'11-ISO-Kiszonka-KAPICAMARIANNA'!W12,'11-ISO-Kiszonka-KUBIAK'!W12,'11-ISO-Kiszonka-TODOROWSKI'!W12,'11-ISO-Kiszonka-RASIŃSKI'!W12,'11-ISO-Kiszonka-DUBIEL'!W12)</f>
        <v>36.935000000000002</v>
      </c>
      <c r="H8" s="130">
        <f>AVERAGE('11-ISO-Kiszonka-KRASNODĘBSKI'!X12,'11-ISO-Kiszonka-JURZYK'!X12,'11-ISO-Kiszonka-CYRAN'!X12,'11-ISO-Kiszonka-WYSZYŃSKI'!X12,'11-ISO-Kiszonka-NIEMIRA'!X12,'11-ISO-Kiszonka-DOLECKI'!X12,'11-ISO-Kiszonka-MIŚKIEWICZ'!X12,'11-ISO-Kiszonka-SK DOBRZYNIEWO'!X12,'11-ISO-Kiszonka-BĄDECZ'!X12,'11-ISO-Kiszonka-POLANOWICE'!X12,'11-ISO-Kiszonka-TIPPERARY'!X12,'11-ISO-Kiszonka-KOSOWO'!X12,'11-ISO-Kiszonka-PAWŁOWICE'!X12,'11-ISO-Kiszonka-KOBYLNIKI'!X12,'11-ISO-Kiszonka-GOLA'!X12,'11-ISO-Kiszonka-KAROLEW'!X12,'11-ISO-Kiszonka-TUREW'!X12,'11-ISO-Kiszonka-ANTCZAK'!X12,'11-ISO-Kiszonka-BESTRY'!X12,'11-ISO-Kiszonka-FRANKIEWICZ'!X12,'11-ISO-Kiszonka-MAJDECKI'!X12,'11-ISO-Kiszonka-BARA'!X12,'11-ISO-Kiszonka-KAPICAMARIANNA'!X12,'11-ISO-Kiszonka-KUBIAK'!X12,'11-ISO-Kiszonka-TODOROWSKI'!X12,'11-ISO-Kiszonka-RASIŃSKI'!X12,'11-ISO-Kiszonka-DUBIEL'!X12)</f>
        <v>42.727499999999999</v>
      </c>
      <c r="I8" s="129">
        <f>AVERAGE('11-ISO-Kiszonka-KRASNODĘBSKI'!U12,'11-ISO-Kiszonka-JURZYK'!U12,'11-ISO-Kiszonka-CYRAN'!U12,'11-ISO-Kiszonka-WYSZYŃSKI'!U12,'11-ISO-Kiszonka-NIEMIRA'!U12,'11-ISO-Kiszonka-DOLECKI'!U12,'11-ISO-Kiszonka-MIŚKIEWICZ'!U12,'11-ISO-Kiszonka-SK DOBRZYNIEWO'!U12,'11-ISO-Kiszonka-BĄDECZ'!U12,'11-ISO-Kiszonka-POLANOWICE'!U12,'11-ISO-Kiszonka-TIPPERARY'!U12,'11-ISO-Kiszonka-KOSOWO'!U12,'11-ISO-Kiszonka-PAWŁOWICE'!U12,'11-ISO-Kiszonka-KOBYLNIKI'!U12,'11-ISO-Kiszonka-GOLA'!U12,'11-ISO-Kiszonka-KAROLEW'!U12,'11-ISO-Kiszonka-TUREW'!U12,'11-ISO-Kiszonka-ANTCZAK'!U12,'11-ISO-Kiszonka-BESTRY'!U12,'11-ISO-Kiszonka-FRANKIEWICZ'!U12,'11-ISO-Kiszonka-MAJDECKI'!U12,'11-ISO-Kiszonka-BARA'!U12,'11-ISO-Kiszonka-KAPICAMARIANNA'!U12,'11-ISO-Kiszonka-KUBIAK'!U12,'11-ISO-Kiszonka-TODOROWSKI'!U12,'11-ISO-Kiszonka-RASIŃSKI'!U12,'11-ISO-Kiszonka-DUBIEL'!U12)</f>
        <v>43.75</v>
      </c>
      <c r="J8" s="129">
        <f>AVERAGE('11-ISO-Kiszonka-KRASNODĘBSKI'!V12,'11-ISO-Kiszonka-JURZYK'!V12,'11-ISO-Kiszonka-CYRAN'!V12,'11-ISO-Kiszonka-WYSZYŃSKI'!V12,'11-ISO-Kiszonka-NIEMIRA'!V12,'11-ISO-Kiszonka-DOLECKI'!V12,'11-ISO-Kiszonka-MIŚKIEWICZ'!V12,'11-ISO-Kiszonka-SK DOBRZYNIEWO'!V12,'11-ISO-Kiszonka-BĄDECZ'!V12,'11-ISO-Kiszonka-POLANOWICE'!V12,'11-ISO-Kiszonka-TIPPERARY'!V12,'11-ISO-Kiszonka-KOSOWO'!V12,'11-ISO-Kiszonka-PAWŁOWICE'!V12,'11-ISO-Kiszonka-KOBYLNIKI'!V12,'11-ISO-Kiszonka-GOLA'!V12,'11-ISO-Kiszonka-KAROLEW'!V12,'11-ISO-Kiszonka-TUREW'!V12,'11-ISO-Kiszonka-ANTCZAK'!V12,'11-ISO-Kiszonka-BESTRY'!V12,'11-ISO-Kiszonka-FRANKIEWICZ'!V12,'11-ISO-Kiszonka-MAJDECKI'!V12,'11-ISO-Kiszonka-BARA'!V12,'11-ISO-Kiszonka-KAPICAMARIANNA'!V12,'11-ISO-Kiszonka-KUBIAK'!V12,'11-ISO-Kiszonka-TODOROWSKI'!V12,'11-ISO-Kiszonka-RASIŃSKI'!V12,'11-ISO-Kiszonka-DUBIEL'!V12)</f>
        <v>67</v>
      </c>
      <c r="K8" s="198">
        <f t="shared" si="0"/>
        <v>32014</v>
      </c>
    </row>
    <row r="9" spans="1:11" ht="20.25">
      <c r="A9" s="196"/>
      <c r="B9" s="132" t="s">
        <v>164</v>
      </c>
      <c r="C9" s="130">
        <f>'PLONY-POLSKA ŚRODK'!H9</f>
        <v>16.974747758431437</v>
      </c>
      <c r="D9" s="130">
        <f>AVERAGE('11-ISO-Kiszonka-KRASNODĘBSKI'!P13,'11-ISO-Kiszonka-JURZYK'!P13,'11-ISO-Kiszonka-CYRAN'!P13,'11-ISO-Kiszonka-WYSZYŃSKI'!P13,'11-ISO-Kiszonka-NIEMIRA'!P13,'11-ISO-Kiszonka-DOLECKI'!P13,'11-ISO-Kiszonka-MIŚKIEWICZ'!P13,'11-ISO-Kiszonka-SK DOBRZYNIEWO'!P13,'11-ISO-Kiszonka-BĄDECZ'!P13,'11-ISO-Kiszonka-POLANOWICE'!P13,'11-ISO-Kiszonka-TIPPERARY'!P13,'11-ISO-Kiszonka-KOSOWO'!P13,'11-ISO-Kiszonka-PAWŁOWICE'!P13,'11-ISO-Kiszonka-KOBYLNIKI'!P13,'11-ISO-Kiszonka-GOLA'!P13,'11-ISO-Kiszonka-KAROLEW'!P13,'11-ISO-Kiszonka-TUREW'!P13,'11-ISO-Kiszonka-ANTCZAK'!P13,'11-ISO-Kiszonka-BESTRY'!P13,'11-ISO-Kiszonka-FRANKIEWICZ'!P13,'11-ISO-Kiszonka-MAJDECKI'!P13,'11-ISO-Kiszonka-BARA'!P13,'11-ISO-Kiszonka-KAPICAMARIANNA'!P13,'11-ISO-Kiszonka-KUBIAK'!P13,'11-ISO-Kiszonka-TODOROWSKI'!P13,'11-ISO-Kiszonka-RASIŃSKI'!P13,'11-ISO-Kiszonka-DUBIEL'!P13)</f>
        <v>72.913333333333327</v>
      </c>
      <c r="E9" s="129">
        <f>AVERAGE('11-ISO-Kiszonka-KRASNODĘBSKI'!R13,'11-ISO-Kiszonka-JURZYK'!R13,'11-ISO-Kiszonka-CYRAN'!R13,'11-ISO-Kiszonka-WYSZYŃSKI'!R13,'11-ISO-Kiszonka-NIEMIRA'!R13,'11-ISO-Kiszonka-DOLECKI'!R13,'11-ISO-Kiszonka-MIŚKIEWICZ'!R13,'11-ISO-Kiszonka-SK DOBRZYNIEWO'!R13,'11-ISO-Kiszonka-BĄDECZ'!R13,'11-ISO-Kiszonka-POLANOWICE'!R13,'11-ISO-Kiszonka-TIPPERARY'!R13,'11-ISO-Kiszonka-KOSOWO'!R13,'11-ISO-Kiszonka-PAWŁOWICE'!R13,'11-ISO-Kiszonka-KOBYLNIKI'!R13,'11-ISO-Kiszonka-GOLA'!R13,'11-ISO-Kiszonka-KAROLEW'!R13,'11-ISO-Kiszonka-TUREW'!R13,'11-ISO-Kiszonka-ANTCZAK'!R13,'11-ISO-Kiszonka-BESTRY'!R13,'11-ISO-Kiszonka-FRANKIEWICZ'!R13,'11-ISO-Kiszonka-MAJDECKI'!R13,'11-ISO-Kiszonka-BARA'!R13,'11-ISO-Kiszonka-KAPICAMARIANNA'!R13,'11-ISO-Kiszonka-KUBIAK'!R13,'11-ISO-Kiszonka-TODOROWSKI'!R13,'11-ISO-Kiszonka-RASIŃSKI'!R13,'11-ISO-Kiszonka-DUBIEL'!R13)</f>
        <v>15985.292692282261</v>
      </c>
      <c r="F9" s="129">
        <f>AVERAGE('11-ISO-Kiszonka-KRASNODĘBSKI'!T13,'11-ISO-Kiszonka-JURZYK'!T13,'11-ISO-Kiszonka-CYRAN'!T13,'11-ISO-Kiszonka-WYSZYŃSKI'!T13,'11-ISO-Kiszonka-NIEMIRA'!T13,'11-ISO-Kiszonka-DOLECKI'!T13,'11-ISO-Kiszonka-MIŚKIEWICZ'!T13,'11-ISO-Kiszonka-SK DOBRZYNIEWO'!T13,'11-ISO-Kiszonka-BĄDECZ'!T13,'11-ISO-Kiszonka-POLANOWICE'!T13,'11-ISO-Kiszonka-TIPPERARY'!T13,'11-ISO-Kiszonka-KOSOWO'!T13,'11-ISO-Kiszonka-PAWŁOWICE'!T13,'11-ISO-Kiszonka-KOBYLNIKI'!T13,'11-ISO-Kiszonka-GOLA'!T13,'11-ISO-Kiszonka-KAROLEW'!T13,'11-ISO-Kiszonka-TUREW'!T13,'11-ISO-Kiszonka-ANTCZAK'!T13,'11-ISO-Kiszonka-BESTRY'!T13,'11-ISO-Kiszonka-FRANKIEWICZ'!T13,'11-ISO-Kiszonka-MAJDECKI'!T13,'11-ISO-Kiszonka-BARA'!T13,'11-ISO-Kiszonka-KAPICAMARIANNA'!T13,'11-ISO-Kiszonka-KUBIAK'!T13,'11-ISO-Kiszonka-TODOROWSKI'!T13,'11-ISO-Kiszonka-RASIŃSKI'!T13,'11-ISO-Kiszonka-DUBIEL'!T13)</f>
        <v>14233.180958414423</v>
      </c>
      <c r="G9" s="130">
        <f>AVERAGE('11-ISO-Kiszonka-KRASNODĘBSKI'!W13,'11-ISO-Kiszonka-JURZYK'!W13,'11-ISO-Kiszonka-CYRAN'!W13,'11-ISO-Kiszonka-WYSZYŃSKI'!W13,'11-ISO-Kiszonka-NIEMIRA'!W13,'11-ISO-Kiszonka-DOLECKI'!W13,'11-ISO-Kiszonka-MIŚKIEWICZ'!W13,'11-ISO-Kiszonka-SK DOBRZYNIEWO'!W13,'11-ISO-Kiszonka-BĄDECZ'!W13,'11-ISO-Kiszonka-POLANOWICE'!W13,'11-ISO-Kiszonka-TIPPERARY'!W13,'11-ISO-Kiszonka-KOSOWO'!W13,'11-ISO-Kiszonka-PAWŁOWICE'!W13,'11-ISO-Kiszonka-KOBYLNIKI'!W13,'11-ISO-Kiszonka-GOLA'!W13,'11-ISO-Kiszonka-KAROLEW'!W13,'11-ISO-Kiszonka-TUREW'!W13,'11-ISO-Kiszonka-ANTCZAK'!W13,'11-ISO-Kiszonka-BESTRY'!W13,'11-ISO-Kiszonka-FRANKIEWICZ'!W13,'11-ISO-Kiszonka-MAJDECKI'!W13,'11-ISO-Kiszonka-BARA'!W13,'11-ISO-Kiszonka-KAPICAMARIANNA'!W13,'11-ISO-Kiszonka-KUBIAK'!W13,'11-ISO-Kiszonka-TODOROWSKI'!W13,'11-ISO-Kiszonka-RASIŃSKI'!W13,'11-ISO-Kiszonka-DUBIEL'!W13)</f>
        <v>36.693333333333335</v>
      </c>
      <c r="H9" s="130">
        <f>AVERAGE('11-ISO-Kiszonka-KRASNODĘBSKI'!X13,'11-ISO-Kiszonka-JURZYK'!X13,'11-ISO-Kiszonka-CYRAN'!X13,'11-ISO-Kiszonka-WYSZYŃSKI'!X13,'11-ISO-Kiszonka-NIEMIRA'!X13,'11-ISO-Kiszonka-DOLECKI'!X13,'11-ISO-Kiszonka-MIŚKIEWICZ'!X13,'11-ISO-Kiszonka-SK DOBRZYNIEWO'!X13,'11-ISO-Kiszonka-BĄDECZ'!X13,'11-ISO-Kiszonka-POLANOWICE'!X13,'11-ISO-Kiszonka-TIPPERARY'!X13,'11-ISO-Kiszonka-KOSOWO'!X13,'11-ISO-Kiszonka-PAWŁOWICE'!X13,'11-ISO-Kiszonka-KOBYLNIKI'!X13,'11-ISO-Kiszonka-GOLA'!X13,'11-ISO-Kiszonka-KAROLEW'!X13,'11-ISO-Kiszonka-TUREW'!X13,'11-ISO-Kiszonka-ANTCZAK'!X13,'11-ISO-Kiszonka-BESTRY'!X13,'11-ISO-Kiszonka-FRANKIEWICZ'!X13,'11-ISO-Kiszonka-MAJDECKI'!X13,'11-ISO-Kiszonka-BARA'!X13,'11-ISO-Kiszonka-KAPICAMARIANNA'!X13,'11-ISO-Kiszonka-KUBIAK'!X13,'11-ISO-Kiszonka-TODOROWSKI'!X13,'11-ISO-Kiszonka-RASIŃSKI'!X13,'11-ISO-Kiszonka-DUBIEL'!X13)</f>
        <v>38.514999999999993</v>
      </c>
      <c r="I9" s="129">
        <f>AVERAGE('11-ISO-Kiszonka-KRASNODĘBSKI'!U13,'11-ISO-Kiszonka-JURZYK'!U13,'11-ISO-Kiszonka-CYRAN'!U13,'11-ISO-Kiszonka-WYSZYŃSKI'!U13,'11-ISO-Kiszonka-NIEMIRA'!U13,'11-ISO-Kiszonka-DOLECKI'!U13,'11-ISO-Kiszonka-MIŚKIEWICZ'!U13,'11-ISO-Kiszonka-SK DOBRZYNIEWO'!U13,'11-ISO-Kiszonka-BĄDECZ'!U13,'11-ISO-Kiszonka-POLANOWICE'!U13,'11-ISO-Kiszonka-TIPPERARY'!U13,'11-ISO-Kiszonka-KOSOWO'!U13,'11-ISO-Kiszonka-PAWŁOWICE'!U13,'11-ISO-Kiszonka-KOBYLNIKI'!U13,'11-ISO-Kiszonka-GOLA'!U13,'11-ISO-Kiszonka-KAROLEW'!U13,'11-ISO-Kiszonka-TUREW'!U13,'11-ISO-Kiszonka-ANTCZAK'!U13,'11-ISO-Kiszonka-BESTRY'!U13,'11-ISO-Kiszonka-FRANKIEWICZ'!U13,'11-ISO-Kiszonka-MAJDECKI'!U13,'11-ISO-Kiszonka-BARA'!U13,'11-ISO-Kiszonka-KAPICAMARIANNA'!U13,'11-ISO-Kiszonka-KUBIAK'!U13,'11-ISO-Kiszonka-TODOROWSKI'!U13,'11-ISO-Kiszonka-RASIŃSKI'!U13,'11-ISO-Kiszonka-DUBIEL'!U13)</f>
        <v>43.5</v>
      </c>
      <c r="J9" s="129">
        <f>AVERAGE('11-ISO-Kiszonka-KRASNODĘBSKI'!V13,'11-ISO-Kiszonka-JURZYK'!V13,'11-ISO-Kiszonka-CYRAN'!V13,'11-ISO-Kiszonka-WYSZYŃSKI'!V13,'11-ISO-Kiszonka-NIEMIRA'!V13,'11-ISO-Kiszonka-DOLECKI'!V13,'11-ISO-Kiszonka-MIŚKIEWICZ'!V13,'11-ISO-Kiszonka-SK DOBRZYNIEWO'!V13,'11-ISO-Kiszonka-BĄDECZ'!V13,'11-ISO-Kiszonka-POLANOWICE'!V13,'11-ISO-Kiszonka-TIPPERARY'!V13,'11-ISO-Kiszonka-KOSOWO'!V13,'11-ISO-Kiszonka-PAWŁOWICE'!V13,'11-ISO-Kiszonka-KOBYLNIKI'!V13,'11-ISO-Kiszonka-GOLA'!V13,'11-ISO-Kiszonka-KAROLEW'!V13,'11-ISO-Kiszonka-TUREW'!V13,'11-ISO-Kiszonka-ANTCZAK'!V13,'11-ISO-Kiszonka-BESTRY'!V13,'11-ISO-Kiszonka-FRANKIEWICZ'!V13,'11-ISO-Kiszonka-MAJDECKI'!V13,'11-ISO-Kiszonka-BARA'!V13,'11-ISO-Kiszonka-KAPICAMARIANNA'!V13,'11-ISO-Kiszonka-KUBIAK'!V13,'11-ISO-Kiszonka-TODOROWSKI'!V13,'11-ISO-Kiszonka-RASIŃSKI'!V13,'11-ISO-Kiszonka-DUBIEL'!V13)</f>
        <v>68.833333333333329</v>
      </c>
      <c r="K9" s="198">
        <f t="shared" si="0"/>
        <v>36330</v>
      </c>
    </row>
    <row r="10" spans="1:11" ht="20.25">
      <c r="A10" s="196"/>
      <c r="B10" s="133" t="s">
        <v>165</v>
      </c>
      <c r="C10" s="136">
        <f>'PLONY-POLSKA ŚRODK'!H10</f>
        <v>19.01539252254619</v>
      </c>
      <c r="D10" s="136">
        <f>AVERAGE('11-ISO-Kiszonka-KRASNODĘBSKI'!P14,'11-ISO-Kiszonka-JURZYK'!P14,'11-ISO-Kiszonka-CYRAN'!P14,'11-ISO-Kiszonka-WYSZYŃSKI'!P14,'11-ISO-Kiszonka-NIEMIRA'!P14,'11-ISO-Kiszonka-DOLECKI'!P14,'11-ISO-Kiszonka-MIŚKIEWICZ'!P14,'11-ISO-Kiszonka-SK DOBRZYNIEWO'!P14,'11-ISO-Kiszonka-BĄDECZ'!P14,'11-ISO-Kiszonka-POLANOWICE'!P14,'11-ISO-Kiszonka-TIPPERARY'!P14,'11-ISO-Kiszonka-KOSOWO'!P14,'11-ISO-Kiszonka-PAWŁOWICE'!P14,'11-ISO-Kiszonka-KOBYLNIKI'!P14,'11-ISO-Kiszonka-GOLA'!P14,'11-ISO-Kiszonka-KAROLEW'!P14,'11-ISO-Kiszonka-TUREW'!P14,'11-ISO-Kiszonka-ANTCZAK'!P14,'11-ISO-Kiszonka-BESTRY'!P14,'11-ISO-Kiszonka-FRANKIEWICZ'!P14,'11-ISO-Kiszonka-MAJDECKI'!P14,'11-ISO-Kiszonka-BARA'!P14,'11-ISO-Kiszonka-KAPICAMARIANNA'!P14,'11-ISO-Kiszonka-KUBIAK'!P14,'11-ISO-Kiszonka-TODOROWSKI'!P14,'11-ISO-Kiszonka-RASIŃSKI'!P14,'11-ISO-Kiszonka-DUBIEL'!P14)</f>
        <v>70.663333333333341</v>
      </c>
      <c r="E10" s="135">
        <f>AVERAGE('11-ISO-Kiszonka-KRASNODĘBSKI'!R14,'11-ISO-Kiszonka-JURZYK'!R14,'11-ISO-Kiszonka-CYRAN'!R14,'11-ISO-Kiszonka-WYSZYŃSKI'!R14,'11-ISO-Kiszonka-NIEMIRA'!R14,'11-ISO-Kiszonka-DOLECKI'!R14,'11-ISO-Kiszonka-MIŚKIEWICZ'!R14,'11-ISO-Kiszonka-SK DOBRZYNIEWO'!R14,'11-ISO-Kiszonka-BĄDECZ'!R14,'11-ISO-Kiszonka-POLANOWICE'!R14,'11-ISO-Kiszonka-TIPPERARY'!R14,'11-ISO-Kiszonka-KOSOWO'!R14,'11-ISO-Kiszonka-PAWŁOWICE'!R14,'11-ISO-Kiszonka-KOBYLNIKI'!R14,'11-ISO-Kiszonka-GOLA'!R14,'11-ISO-Kiszonka-KAROLEW'!R14,'11-ISO-Kiszonka-TUREW'!R14,'11-ISO-Kiszonka-ANTCZAK'!R14,'11-ISO-Kiszonka-BESTRY'!R14,'11-ISO-Kiszonka-FRANKIEWICZ'!R14,'11-ISO-Kiszonka-MAJDECKI'!R14,'11-ISO-Kiszonka-BARA'!R14,'11-ISO-Kiszonka-KAPICAMARIANNA'!R14,'11-ISO-Kiszonka-KUBIAK'!R14,'11-ISO-Kiszonka-TODOROWSKI'!R14,'11-ISO-Kiszonka-RASIŃSKI'!R14,'11-ISO-Kiszonka-DUBIEL'!R14)</f>
        <v>17279.980908852114</v>
      </c>
      <c r="F10" s="135">
        <f>AVERAGE('11-ISO-Kiszonka-KRASNODĘBSKI'!T14,'11-ISO-Kiszonka-JURZYK'!T14,'11-ISO-Kiszonka-CYRAN'!T14,'11-ISO-Kiszonka-WYSZYŃSKI'!T14,'11-ISO-Kiszonka-NIEMIRA'!T14,'11-ISO-Kiszonka-DOLECKI'!T14,'11-ISO-Kiszonka-MIŚKIEWICZ'!T14,'11-ISO-Kiszonka-SK DOBRZYNIEWO'!T14,'11-ISO-Kiszonka-BĄDECZ'!T14,'11-ISO-Kiszonka-POLANOWICE'!T14,'11-ISO-Kiszonka-TIPPERARY'!T14,'11-ISO-Kiszonka-KOSOWO'!T14,'11-ISO-Kiszonka-PAWŁOWICE'!T14,'11-ISO-Kiszonka-KOBYLNIKI'!T14,'11-ISO-Kiszonka-GOLA'!T14,'11-ISO-Kiszonka-KAROLEW'!T14,'11-ISO-Kiszonka-TUREW'!T14,'11-ISO-Kiszonka-ANTCZAK'!T14,'11-ISO-Kiszonka-BESTRY'!T14,'11-ISO-Kiszonka-FRANKIEWICZ'!T14,'11-ISO-Kiszonka-MAJDECKI'!T14,'11-ISO-Kiszonka-BARA'!T14,'11-ISO-Kiszonka-KAPICAMARIANNA'!T14,'11-ISO-Kiszonka-KUBIAK'!T14,'11-ISO-Kiszonka-TODOROWSKI'!T14,'11-ISO-Kiszonka-RASIŃSKI'!T14,'11-ISO-Kiszonka-DUBIEL'!T14)</f>
        <v>15241.092932317662</v>
      </c>
      <c r="G10" s="136">
        <f>AVERAGE('11-ISO-Kiszonka-KRASNODĘBSKI'!W14,'11-ISO-Kiszonka-JURZYK'!W14,'11-ISO-Kiszonka-CYRAN'!W14,'11-ISO-Kiszonka-WYSZYŃSKI'!W14,'11-ISO-Kiszonka-NIEMIRA'!W14,'11-ISO-Kiszonka-DOLECKI'!W14,'11-ISO-Kiszonka-MIŚKIEWICZ'!W14,'11-ISO-Kiszonka-SK DOBRZYNIEWO'!W14,'11-ISO-Kiszonka-BĄDECZ'!W14,'11-ISO-Kiszonka-POLANOWICE'!W14,'11-ISO-Kiszonka-TIPPERARY'!W14,'11-ISO-Kiszonka-KOSOWO'!W14,'11-ISO-Kiszonka-PAWŁOWICE'!W14,'11-ISO-Kiszonka-KOBYLNIKI'!W14,'11-ISO-Kiszonka-GOLA'!W14,'11-ISO-Kiszonka-KAROLEW'!W14,'11-ISO-Kiszonka-TUREW'!W14,'11-ISO-Kiszonka-ANTCZAK'!W14,'11-ISO-Kiszonka-BESTRY'!W14,'11-ISO-Kiszonka-FRANKIEWICZ'!W14,'11-ISO-Kiszonka-MAJDECKI'!W14,'11-ISO-Kiszonka-BARA'!W14,'11-ISO-Kiszonka-KAPICAMARIANNA'!W14,'11-ISO-Kiszonka-KUBIAK'!W14,'11-ISO-Kiszonka-TODOROWSKI'!W14,'11-ISO-Kiszonka-RASIŃSKI'!W14,'11-ISO-Kiszonka-DUBIEL'!W14)</f>
        <v>36.536666666666669</v>
      </c>
      <c r="H10" s="136">
        <f>AVERAGE('11-ISO-Kiszonka-KRASNODĘBSKI'!X14,'11-ISO-Kiszonka-JURZYK'!X14,'11-ISO-Kiszonka-CYRAN'!X14,'11-ISO-Kiszonka-WYSZYŃSKI'!X14,'11-ISO-Kiszonka-NIEMIRA'!X14,'11-ISO-Kiszonka-DOLECKI'!X14,'11-ISO-Kiszonka-MIŚKIEWICZ'!X14,'11-ISO-Kiszonka-SK DOBRZYNIEWO'!X14,'11-ISO-Kiszonka-BĄDECZ'!X14,'11-ISO-Kiszonka-POLANOWICE'!X14,'11-ISO-Kiszonka-TIPPERARY'!X14,'11-ISO-Kiszonka-KOSOWO'!X14,'11-ISO-Kiszonka-PAWŁOWICE'!X14,'11-ISO-Kiszonka-KOBYLNIKI'!X14,'11-ISO-Kiszonka-GOLA'!X14,'11-ISO-Kiszonka-KAROLEW'!X14,'11-ISO-Kiszonka-TUREW'!X14,'11-ISO-Kiszonka-ANTCZAK'!X14,'11-ISO-Kiszonka-BESTRY'!X14,'11-ISO-Kiszonka-FRANKIEWICZ'!X14,'11-ISO-Kiszonka-MAJDECKI'!X14,'11-ISO-Kiszonka-BARA'!X14,'11-ISO-Kiszonka-KAPICAMARIANNA'!X14,'11-ISO-Kiszonka-KUBIAK'!X14,'11-ISO-Kiszonka-TODOROWSKI'!X14,'11-ISO-Kiszonka-RASIŃSKI'!X14,'11-ISO-Kiszonka-DUBIEL'!X14)</f>
        <v>42.03</v>
      </c>
      <c r="I10" s="135">
        <f>AVERAGE('11-ISO-Kiszonka-KRASNODĘBSKI'!U14,'11-ISO-Kiszonka-JURZYK'!U14,'11-ISO-Kiszonka-CYRAN'!U14,'11-ISO-Kiszonka-WYSZYŃSKI'!U14,'11-ISO-Kiszonka-NIEMIRA'!U14,'11-ISO-Kiszonka-DOLECKI'!U14,'11-ISO-Kiszonka-MIŚKIEWICZ'!U14,'11-ISO-Kiszonka-SK DOBRZYNIEWO'!U14,'11-ISO-Kiszonka-BĄDECZ'!U14,'11-ISO-Kiszonka-POLANOWICE'!U14,'11-ISO-Kiszonka-TIPPERARY'!U14,'11-ISO-Kiszonka-KOSOWO'!U14,'11-ISO-Kiszonka-PAWŁOWICE'!U14,'11-ISO-Kiszonka-KOBYLNIKI'!U14,'11-ISO-Kiszonka-GOLA'!U14,'11-ISO-Kiszonka-KAROLEW'!U14,'11-ISO-Kiszonka-TUREW'!U14,'11-ISO-Kiszonka-ANTCZAK'!U14,'11-ISO-Kiszonka-BESTRY'!U14,'11-ISO-Kiszonka-FRANKIEWICZ'!U14,'11-ISO-Kiszonka-MAJDECKI'!U14,'11-ISO-Kiszonka-BARA'!U14,'11-ISO-Kiszonka-KAPICAMARIANNA'!U14,'11-ISO-Kiszonka-KUBIAK'!U14,'11-ISO-Kiszonka-TODOROWSKI'!U14,'11-ISO-Kiszonka-RASIŃSKI'!U14,'11-ISO-Kiszonka-DUBIEL'!U14)</f>
        <v>49</v>
      </c>
      <c r="J10" s="135">
        <f>AVERAGE('11-ISO-Kiszonka-KRASNODĘBSKI'!V14,'11-ISO-Kiszonka-JURZYK'!V14,'11-ISO-Kiszonka-CYRAN'!V14,'11-ISO-Kiszonka-WYSZYŃSKI'!V14,'11-ISO-Kiszonka-NIEMIRA'!V14,'11-ISO-Kiszonka-DOLECKI'!V14,'11-ISO-Kiszonka-MIŚKIEWICZ'!V14,'11-ISO-Kiszonka-SK DOBRZYNIEWO'!V14,'11-ISO-Kiszonka-BĄDECZ'!V14,'11-ISO-Kiszonka-POLANOWICE'!V14,'11-ISO-Kiszonka-TIPPERARY'!V14,'11-ISO-Kiszonka-KOSOWO'!V14,'11-ISO-Kiszonka-PAWŁOWICE'!V14,'11-ISO-Kiszonka-KOBYLNIKI'!V14,'11-ISO-Kiszonka-GOLA'!V14,'11-ISO-Kiszonka-KAROLEW'!V14,'11-ISO-Kiszonka-TUREW'!V14,'11-ISO-Kiszonka-ANTCZAK'!V14,'11-ISO-Kiszonka-BESTRY'!V14,'11-ISO-Kiszonka-FRANKIEWICZ'!V14,'11-ISO-Kiszonka-MAJDECKI'!V14,'11-ISO-Kiszonka-BARA'!V14,'11-ISO-Kiszonka-KAPICAMARIANNA'!V14,'11-ISO-Kiszonka-KUBIAK'!V14,'11-ISO-Kiszonka-TODOROWSKI'!V14,'11-ISO-Kiszonka-RASIŃSKI'!V14,'11-ISO-Kiszonka-DUBIEL'!V14)</f>
        <v>69</v>
      </c>
      <c r="K10" s="199">
        <f t="shared" si="0"/>
        <v>39273</v>
      </c>
    </row>
    <row r="11" spans="1:11" ht="20.25">
      <c r="A11" s="196"/>
      <c r="B11" s="138" t="s">
        <v>166</v>
      </c>
      <c r="C11" s="136">
        <f>'PLONY-POLSKA ŚRODK'!H11</f>
        <v>16.420719546229254</v>
      </c>
      <c r="D11" s="136">
        <f>AVERAGE('11-ISO-Kiszonka-KRASNODĘBSKI'!P15,'11-ISO-Kiszonka-JURZYK'!P15,'11-ISO-Kiszonka-CYRAN'!P15,'11-ISO-Kiszonka-WYSZYŃSKI'!P15,'11-ISO-Kiszonka-NIEMIRA'!P15,'11-ISO-Kiszonka-DOLECKI'!P15,'11-ISO-Kiszonka-MIŚKIEWICZ'!P15,'11-ISO-Kiszonka-SK DOBRZYNIEWO'!P15,'11-ISO-Kiszonka-BĄDECZ'!P15,'11-ISO-Kiszonka-POLANOWICE'!P15,'11-ISO-Kiszonka-TIPPERARY'!P15,'11-ISO-Kiszonka-KOSOWO'!P15,'11-ISO-Kiszonka-PAWŁOWICE'!P15,'11-ISO-Kiszonka-KOBYLNIKI'!P15,'11-ISO-Kiszonka-GOLA'!P15,'11-ISO-Kiszonka-KAROLEW'!P15,'11-ISO-Kiszonka-TUREW'!P15,'11-ISO-Kiszonka-ANTCZAK'!P15,'11-ISO-Kiszonka-BESTRY'!P15,'11-ISO-Kiszonka-FRANKIEWICZ'!P15,'11-ISO-Kiszonka-MAJDECKI'!P15,'11-ISO-Kiszonka-BARA'!P15,'11-ISO-Kiszonka-KAPICAMARIANNA'!P15,'11-ISO-Kiszonka-KUBIAK'!P15,'11-ISO-Kiszonka-TODOROWSKI'!P15,'11-ISO-Kiszonka-RASIŃSKI'!P15,'11-ISO-Kiszonka-DUBIEL'!P15)</f>
        <v>71.197048506303275</v>
      </c>
      <c r="E11" s="135">
        <f>AVERAGE('11-ISO-Kiszonka-KRASNODĘBSKI'!R15,'11-ISO-Kiszonka-JURZYK'!R15,'11-ISO-Kiszonka-CYRAN'!R15,'11-ISO-Kiszonka-WYSZYŃSKI'!R15,'11-ISO-Kiszonka-NIEMIRA'!R15,'11-ISO-Kiszonka-DOLECKI'!R15,'11-ISO-Kiszonka-MIŚKIEWICZ'!R15,'11-ISO-Kiszonka-SK DOBRZYNIEWO'!R15,'11-ISO-Kiszonka-BĄDECZ'!R15,'11-ISO-Kiszonka-POLANOWICE'!R15,'11-ISO-Kiszonka-TIPPERARY'!R15,'11-ISO-Kiszonka-KOSOWO'!R15,'11-ISO-Kiszonka-PAWŁOWICE'!R15,'11-ISO-Kiszonka-KOBYLNIKI'!R15,'11-ISO-Kiszonka-GOLA'!R15,'11-ISO-Kiszonka-KAROLEW'!R15,'11-ISO-Kiszonka-TUREW'!R15,'11-ISO-Kiszonka-ANTCZAK'!R15,'11-ISO-Kiszonka-BESTRY'!R15,'11-ISO-Kiszonka-FRANKIEWICZ'!R15,'11-ISO-Kiszonka-MAJDECKI'!R15,'11-ISO-Kiszonka-BARA'!R15,'11-ISO-Kiszonka-KAPICAMARIANNA'!R15,'11-ISO-Kiszonka-KUBIAK'!R15,'11-ISO-Kiszonka-TODOROWSKI'!R15,'11-ISO-Kiszonka-RASIŃSKI'!R15,'11-ISO-Kiszonka-DUBIEL'!R15)</f>
        <v>15061.275658306286</v>
      </c>
      <c r="F11" s="135">
        <f>AVERAGE('11-ISO-Kiszonka-KRASNODĘBSKI'!T15,'11-ISO-Kiszonka-JURZYK'!T15,'11-ISO-Kiszonka-CYRAN'!T15,'11-ISO-Kiszonka-WYSZYŃSKI'!T15,'11-ISO-Kiszonka-NIEMIRA'!T15,'11-ISO-Kiszonka-DOLECKI'!T15,'11-ISO-Kiszonka-MIŚKIEWICZ'!T15,'11-ISO-Kiszonka-SK DOBRZYNIEWO'!T15,'11-ISO-Kiszonka-BĄDECZ'!T15,'11-ISO-Kiszonka-POLANOWICE'!T15,'11-ISO-Kiszonka-TIPPERARY'!T15,'11-ISO-Kiszonka-KOSOWO'!T15,'11-ISO-Kiszonka-PAWŁOWICE'!T15,'11-ISO-Kiszonka-KOBYLNIKI'!T15,'11-ISO-Kiszonka-GOLA'!T15,'11-ISO-Kiszonka-KAROLEW'!T15,'11-ISO-Kiszonka-TUREW'!T15,'11-ISO-Kiszonka-ANTCZAK'!T15,'11-ISO-Kiszonka-BESTRY'!T15,'11-ISO-Kiszonka-FRANKIEWICZ'!T15,'11-ISO-Kiszonka-MAJDECKI'!T15,'11-ISO-Kiszonka-BARA'!T15,'11-ISO-Kiszonka-KAPICAMARIANNA'!T15,'11-ISO-Kiszonka-KUBIAK'!T15,'11-ISO-Kiszonka-TODOROWSKI'!T15,'11-ISO-Kiszonka-RASIŃSKI'!T15,'11-ISO-Kiszonka-DUBIEL'!T15)</f>
        <v>13389.424620645954</v>
      </c>
      <c r="G11" s="136">
        <f>AVERAGE('11-ISO-Kiszonka-KRASNODĘBSKI'!W15,'11-ISO-Kiszonka-JURZYK'!W15,'11-ISO-Kiszonka-CYRAN'!W15,'11-ISO-Kiszonka-WYSZYŃSKI'!W15,'11-ISO-Kiszonka-NIEMIRA'!W15,'11-ISO-Kiszonka-DOLECKI'!W15,'11-ISO-Kiszonka-MIŚKIEWICZ'!W15,'11-ISO-Kiszonka-SK DOBRZYNIEWO'!W15,'11-ISO-Kiszonka-BĄDECZ'!W15,'11-ISO-Kiszonka-POLANOWICE'!W15,'11-ISO-Kiszonka-TIPPERARY'!W15,'11-ISO-Kiszonka-KOSOWO'!W15,'11-ISO-Kiszonka-PAWŁOWICE'!W15,'11-ISO-Kiszonka-KOBYLNIKI'!W15,'11-ISO-Kiszonka-GOLA'!W15,'11-ISO-Kiszonka-KAROLEW'!W15,'11-ISO-Kiszonka-TUREW'!W15,'11-ISO-Kiszonka-ANTCZAK'!W15,'11-ISO-Kiszonka-BESTRY'!W15,'11-ISO-Kiszonka-FRANKIEWICZ'!W15,'11-ISO-Kiszonka-MAJDECKI'!W15,'11-ISO-Kiszonka-BARA'!W15,'11-ISO-Kiszonka-KAPICAMARIANNA'!W15,'11-ISO-Kiszonka-KUBIAK'!W15,'11-ISO-Kiszonka-TODOROWSKI'!W15,'11-ISO-Kiszonka-RASIŃSKI'!W15,'11-ISO-Kiszonka-DUBIEL'!W15)</f>
        <v>35.66340510281649</v>
      </c>
      <c r="H11" s="136">
        <f>AVERAGE('11-ISO-Kiszonka-KRASNODĘBSKI'!X15,'11-ISO-Kiszonka-JURZYK'!X15,'11-ISO-Kiszonka-CYRAN'!X15,'11-ISO-Kiszonka-WYSZYŃSKI'!X15,'11-ISO-Kiszonka-NIEMIRA'!X15,'11-ISO-Kiszonka-DOLECKI'!X15,'11-ISO-Kiszonka-MIŚKIEWICZ'!X15,'11-ISO-Kiszonka-SK DOBRZYNIEWO'!X15,'11-ISO-Kiszonka-BĄDECZ'!X15,'11-ISO-Kiszonka-POLANOWICE'!X15,'11-ISO-Kiszonka-TIPPERARY'!X15,'11-ISO-Kiszonka-KOSOWO'!X15,'11-ISO-Kiszonka-PAWŁOWICE'!X15,'11-ISO-Kiszonka-KOBYLNIKI'!X15,'11-ISO-Kiszonka-GOLA'!X15,'11-ISO-Kiszonka-KAROLEW'!X15,'11-ISO-Kiszonka-TUREW'!X15,'11-ISO-Kiszonka-ANTCZAK'!X15,'11-ISO-Kiszonka-BESTRY'!X15,'11-ISO-Kiszonka-FRANKIEWICZ'!X15,'11-ISO-Kiszonka-MAJDECKI'!X15,'11-ISO-Kiszonka-BARA'!X15,'11-ISO-Kiszonka-KAPICAMARIANNA'!X15,'11-ISO-Kiszonka-KUBIAK'!X15,'11-ISO-Kiszonka-TODOROWSKI'!X15,'11-ISO-Kiszonka-RASIŃSKI'!X15,'11-ISO-Kiszonka-DUBIEL'!X15)</f>
        <v>41.127734388871637</v>
      </c>
      <c r="I11" s="135">
        <f>AVERAGE('11-ISO-Kiszonka-KRASNODĘBSKI'!U15,'11-ISO-Kiszonka-JURZYK'!U15,'11-ISO-Kiszonka-CYRAN'!U15,'11-ISO-Kiszonka-WYSZYŃSKI'!U15,'11-ISO-Kiszonka-NIEMIRA'!U15,'11-ISO-Kiszonka-DOLECKI'!U15,'11-ISO-Kiszonka-MIŚKIEWICZ'!U15,'11-ISO-Kiszonka-SK DOBRZYNIEWO'!U15,'11-ISO-Kiszonka-BĄDECZ'!U15,'11-ISO-Kiszonka-POLANOWICE'!U15,'11-ISO-Kiszonka-TIPPERARY'!U15,'11-ISO-Kiszonka-KOSOWO'!U15,'11-ISO-Kiszonka-PAWŁOWICE'!U15,'11-ISO-Kiszonka-KOBYLNIKI'!U15,'11-ISO-Kiszonka-GOLA'!U15,'11-ISO-Kiszonka-KAROLEW'!U15,'11-ISO-Kiszonka-TUREW'!U15,'11-ISO-Kiszonka-ANTCZAK'!U15,'11-ISO-Kiszonka-BESTRY'!U15,'11-ISO-Kiszonka-FRANKIEWICZ'!U15,'11-ISO-Kiszonka-MAJDECKI'!U15,'11-ISO-Kiszonka-BARA'!U15,'11-ISO-Kiszonka-KAPICAMARIANNA'!U15,'11-ISO-Kiszonka-KUBIAK'!U15,'11-ISO-Kiszonka-TODOROWSKI'!U15,'11-ISO-Kiszonka-RASIŃSKI'!U15,'11-ISO-Kiszonka-DUBIEL'!U15)</f>
        <v>44.772727272727273</v>
      </c>
      <c r="J11" s="135">
        <f>AVERAGE('11-ISO-Kiszonka-KRASNODĘBSKI'!V15,'11-ISO-Kiszonka-JURZYK'!V15,'11-ISO-Kiszonka-CYRAN'!V15,'11-ISO-Kiszonka-WYSZYŃSKI'!V15,'11-ISO-Kiszonka-NIEMIRA'!V15,'11-ISO-Kiszonka-DOLECKI'!V15,'11-ISO-Kiszonka-MIŚKIEWICZ'!V15,'11-ISO-Kiszonka-SK DOBRZYNIEWO'!V15,'11-ISO-Kiszonka-BĄDECZ'!V15,'11-ISO-Kiszonka-POLANOWICE'!V15,'11-ISO-Kiszonka-TIPPERARY'!V15,'11-ISO-Kiszonka-KOSOWO'!V15,'11-ISO-Kiszonka-PAWŁOWICE'!V15,'11-ISO-Kiszonka-KOBYLNIKI'!V15,'11-ISO-Kiszonka-GOLA'!V15,'11-ISO-Kiszonka-KAROLEW'!V15,'11-ISO-Kiszonka-TUREW'!V15,'11-ISO-Kiszonka-ANTCZAK'!V15,'11-ISO-Kiszonka-BESTRY'!V15,'11-ISO-Kiszonka-FRANKIEWICZ'!V15,'11-ISO-Kiszonka-MAJDECKI'!V15,'11-ISO-Kiszonka-BARA'!V15,'11-ISO-Kiszonka-KAPICAMARIANNA'!V15,'11-ISO-Kiszonka-KUBIAK'!V15,'11-ISO-Kiszonka-TODOROWSKI'!V15,'11-ISO-Kiszonka-RASIŃSKI'!V15,'11-ISO-Kiszonka-DUBIEL'!V15)</f>
        <v>68.045454545454547</v>
      </c>
      <c r="K11" s="199">
        <f t="shared" si="0"/>
        <v>34230</v>
      </c>
    </row>
    <row r="12" spans="1:11" ht="20.25">
      <c r="A12" s="196"/>
      <c r="B12" s="138" t="s">
        <v>167</v>
      </c>
      <c r="C12" s="136">
        <f>'PLONY-POLSKA ŚRODK'!H12</f>
        <v>17.245799587318718</v>
      </c>
      <c r="D12" s="136">
        <f>AVERAGE('11-ISO-Kiszonka-KRASNODĘBSKI'!P16,'11-ISO-Kiszonka-JURZYK'!P16,'11-ISO-Kiszonka-CYRAN'!P16,'11-ISO-Kiszonka-WYSZYŃSKI'!P16,'11-ISO-Kiszonka-NIEMIRA'!P16,'11-ISO-Kiszonka-DOLECKI'!P16,'11-ISO-Kiszonka-MIŚKIEWICZ'!P16,'11-ISO-Kiszonka-SK DOBRZYNIEWO'!P16,'11-ISO-Kiszonka-BĄDECZ'!P16,'11-ISO-Kiszonka-POLANOWICE'!P16,'11-ISO-Kiszonka-TIPPERARY'!P16,'11-ISO-Kiszonka-KOSOWO'!P16,'11-ISO-Kiszonka-PAWŁOWICE'!P16,'11-ISO-Kiszonka-KOBYLNIKI'!P16,'11-ISO-Kiszonka-GOLA'!P16,'11-ISO-Kiszonka-KAROLEW'!P16,'11-ISO-Kiszonka-TUREW'!P16,'11-ISO-Kiszonka-ANTCZAK'!P16,'11-ISO-Kiszonka-BESTRY'!P16,'11-ISO-Kiszonka-FRANKIEWICZ'!P16,'11-ISO-Kiszonka-MAJDECKI'!P16,'11-ISO-Kiszonka-BARA'!P16,'11-ISO-Kiszonka-KAPICAMARIANNA'!P16,'11-ISO-Kiszonka-KUBIAK'!P16,'11-ISO-Kiszonka-TODOROWSKI'!P16,'11-ISO-Kiszonka-RASIŃSKI'!P16,'11-ISO-Kiszonka-DUBIEL'!P16)</f>
        <v>71.166614338267948</v>
      </c>
      <c r="E12" s="135">
        <f>AVERAGE('11-ISO-Kiszonka-KRASNODĘBSKI'!R16,'11-ISO-Kiszonka-JURZYK'!R16,'11-ISO-Kiszonka-CYRAN'!R16,'11-ISO-Kiszonka-WYSZYŃSKI'!R16,'11-ISO-Kiszonka-NIEMIRA'!R16,'11-ISO-Kiszonka-DOLECKI'!R16,'11-ISO-Kiszonka-MIŚKIEWICZ'!R16,'11-ISO-Kiszonka-SK DOBRZYNIEWO'!R16,'11-ISO-Kiszonka-BĄDECZ'!R16,'11-ISO-Kiszonka-POLANOWICE'!R16,'11-ISO-Kiszonka-TIPPERARY'!R16,'11-ISO-Kiszonka-KOSOWO'!R16,'11-ISO-Kiszonka-PAWŁOWICE'!R16,'11-ISO-Kiszonka-KOBYLNIKI'!R16,'11-ISO-Kiszonka-GOLA'!R16,'11-ISO-Kiszonka-KAROLEW'!R16,'11-ISO-Kiszonka-TUREW'!R16,'11-ISO-Kiszonka-ANTCZAK'!R16,'11-ISO-Kiszonka-BESTRY'!R16,'11-ISO-Kiszonka-FRANKIEWICZ'!R16,'11-ISO-Kiszonka-MAJDECKI'!R16,'11-ISO-Kiszonka-BARA'!R16,'11-ISO-Kiszonka-KAPICAMARIANNA'!R16,'11-ISO-Kiszonka-KUBIAK'!R16,'11-ISO-Kiszonka-TODOROWSKI'!R16,'11-ISO-Kiszonka-RASIŃSKI'!R16,'11-ISO-Kiszonka-DUBIEL'!R16)</f>
        <v>15633.318558827987</v>
      </c>
      <c r="F12" s="135">
        <f>AVERAGE('11-ISO-Kiszonka-KRASNODĘBSKI'!T16,'11-ISO-Kiszonka-JURZYK'!T16,'11-ISO-Kiszonka-CYRAN'!T16,'11-ISO-Kiszonka-WYSZYŃSKI'!T16,'11-ISO-Kiszonka-NIEMIRA'!T16,'11-ISO-Kiszonka-DOLECKI'!T16,'11-ISO-Kiszonka-MIŚKIEWICZ'!T16,'11-ISO-Kiszonka-SK DOBRZYNIEWO'!T16,'11-ISO-Kiszonka-BĄDECZ'!T16,'11-ISO-Kiszonka-POLANOWICE'!T16,'11-ISO-Kiszonka-TIPPERARY'!T16,'11-ISO-Kiszonka-KOSOWO'!T16,'11-ISO-Kiszonka-PAWŁOWICE'!T16,'11-ISO-Kiszonka-KOBYLNIKI'!T16,'11-ISO-Kiszonka-GOLA'!T16,'11-ISO-Kiszonka-KAROLEW'!T16,'11-ISO-Kiszonka-TUREW'!T16,'11-ISO-Kiszonka-ANTCZAK'!T16,'11-ISO-Kiszonka-BESTRY'!T16,'11-ISO-Kiszonka-FRANKIEWICZ'!T16,'11-ISO-Kiszonka-MAJDECKI'!T16,'11-ISO-Kiszonka-BARA'!T16,'11-ISO-Kiszonka-KAPICAMARIANNA'!T16,'11-ISO-Kiszonka-KUBIAK'!T16,'11-ISO-Kiszonka-TODOROWSKI'!T16,'11-ISO-Kiszonka-RASIŃSKI'!T16,'11-ISO-Kiszonka-DUBIEL'!T16)</f>
        <v>13879.49204807123</v>
      </c>
      <c r="G12" s="136">
        <f>AVERAGE('11-ISO-Kiszonka-KRASNODĘBSKI'!W16,'11-ISO-Kiszonka-JURZYK'!W16,'11-ISO-Kiszonka-CYRAN'!W16,'11-ISO-Kiszonka-WYSZYŃSKI'!W16,'11-ISO-Kiszonka-NIEMIRA'!W16,'11-ISO-Kiszonka-DOLECKI'!W16,'11-ISO-Kiszonka-MIŚKIEWICZ'!W16,'11-ISO-Kiszonka-SK DOBRZYNIEWO'!W16,'11-ISO-Kiszonka-BĄDECZ'!W16,'11-ISO-Kiszonka-POLANOWICE'!W16,'11-ISO-Kiszonka-TIPPERARY'!W16,'11-ISO-Kiszonka-KOSOWO'!W16,'11-ISO-Kiszonka-PAWŁOWICE'!W16,'11-ISO-Kiszonka-KOBYLNIKI'!W16,'11-ISO-Kiszonka-GOLA'!W16,'11-ISO-Kiszonka-KAROLEW'!W16,'11-ISO-Kiszonka-TUREW'!W16,'11-ISO-Kiszonka-ANTCZAK'!W16,'11-ISO-Kiszonka-BESTRY'!W16,'11-ISO-Kiszonka-FRANKIEWICZ'!W16,'11-ISO-Kiszonka-MAJDECKI'!W16,'11-ISO-Kiszonka-BARA'!W16,'11-ISO-Kiszonka-KAPICAMARIANNA'!W16,'11-ISO-Kiszonka-KUBIAK'!W16,'11-ISO-Kiszonka-TODOROWSKI'!W16,'11-ISO-Kiszonka-RASIŃSKI'!W16,'11-ISO-Kiszonka-DUBIEL'!W16)</f>
        <v>34.921589868718932</v>
      </c>
      <c r="H12" s="136">
        <f>AVERAGE('11-ISO-Kiszonka-KRASNODĘBSKI'!X16,'11-ISO-Kiszonka-JURZYK'!X16,'11-ISO-Kiszonka-CYRAN'!X16,'11-ISO-Kiszonka-WYSZYŃSKI'!X16,'11-ISO-Kiszonka-NIEMIRA'!X16,'11-ISO-Kiszonka-DOLECKI'!X16,'11-ISO-Kiszonka-MIŚKIEWICZ'!X16,'11-ISO-Kiszonka-SK DOBRZYNIEWO'!X16,'11-ISO-Kiszonka-BĄDECZ'!X16,'11-ISO-Kiszonka-POLANOWICE'!X16,'11-ISO-Kiszonka-TIPPERARY'!X16,'11-ISO-Kiszonka-KOSOWO'!X16,'11-ISO-Kiszonka-PAWŁOWICE'!X16,'11-ISO-Kiszonka-KOBYLNIKI'!X16,'11-ISO-Kiszonka-GOLA'!X16,'11-ISO-Kiszonka-KAROLEW'!X16,'11-ISO-Kiszonka-TUREW'!X16,'11-ISO-Kiszonka-ANTCZAK'!X16,'11-ISO-Kiszonka-BESTRY'!X16,'11-ISO-Kiszonka-FRANKIEWICZ'!X16,'11-ISO-Kiszonka-MAJDECKI'!X16,'11-ISO-Kiszonka-BARA'!X16,'11-ISO-Kiszonka-KAPICAMARIANNA'!X16,'11-ISO-Kiszonka-KUBIAK'!X16,'11-ISO-Kiszonka-TODOROWSKI'!X16,'11-ISO-Kiszonka-RASIŃSKI'!X16,'11-ISO-Kiszonka-DUBIEL'!X16)</f>
        <v>41.854472822709518</v>
      </c>
      <c r="I12" s="135">
        <f>AVERAGE('11-ISO-Kiszonka-KRASNODĘBSKI'!U16,'11-ISO-Kiszonka-JURZYK'!U16,'11-ISO-Kiszonka-CYRAN'!U16,'11-ISO-Kiszonka-WYSZYŃSKI'!U16,'11-ISO-Kiszonka-NIEMIRA'!U16,'11-ISO-Kiszonka-DOLECKI'!U16,'11-ISO-Kiszonka-MIŚKIEWICZ'!U16,'11-ISO-Kiszonka-SK DOBRZYNIEWO'!U16,'11-ISO-Kiszonka-BĄDECZ'!U16,'11-ISO-Kiszonka-POLANOWICE'!U16,'11-ISO-Kiszonka-TIPPERARY'!U16,'11-ISO-Kiszonka-KOSOWO'!U16,'11-ISO-Kiszonka-PAWŁOWICE'!U16,'11-ISO-Kiszonka-KOBYLNIKI'!U16,'11-ISO-Kiszonka-GOLA'!U16,'11-ISO-Kiszonka-KAROLEW'!U16,'11-ISO-Kiszonka-TUREW'!U16,'11-ISO-Kiszonka-ANTCZAK'!U16,'11-ISO-Kiszonka-BESTRY'!U16,'11-ISO-Kiszonka-FRANKIEWICZ'!U16,'11-ISO-Kiszonka-MAJDECKI'!U16,'11-ISO-Kiszonka-BARA'!U16,'11-ISO-Kiszonka-KAPICAMARIANNA'!U16,'11-ISO-Kiszonka-KUBIAK'!U16,'11-ISO-Kiszonka-TODOROWSKI'!U16,'11-ISO-Kiszonka-RASIŃSKI'!U16,'11-ISO-Kiszonka-DUBIEL'!U16)</f>
        <v>46.272727272727273</v>
      </c>
      <c r="J12" s="135">
        <f>AVERAGE('11-ISO-Kiszonka-KRASNODĘBSKI'!V16,'11-ISO-Kiszonka-JURZYK'!V16,'11-ISO-Kiszonka-CYRAN'!V16,'11-ISO-Kiszonka-WYSZYŃSKI'!V16,'11-ISO-Kiszonka-NIEMIRA'!V16,'11-ISO-Kiszonka-DOLECKI'!V16,'11-ISO-Kiszonka-MIŚKIEWICZ'!V16,'11-ISO-Kiszonka-SK DOBRZYNIEWO'!V16,'11-ISO-Kiszonka-BĄDECZ'!V16,'11-ISO-Kiszonka-POLANOWICE'!V16,'11-ISO-Kiszonka-TIPPERARY'!V16,'11-ISO-Kiszonka-KOSOWO'!V16,'11-ISO-Kiszonka-PAWŁOWICE'!V16,'11-ISO-Kiszonka-KOBYLNIKI'!V16,'11-ISO-Kiszonka-GOLA'!V16,'11-ISO-Kiszonka-KAROLEW'!V16,'11-ISO-Kiszonka-TUREW'!V16,'11-ISO-Kiszonka-ANTCZAK'!V16,'11-ISO-Kiszonka-BESTRY'!V16,'11-ISO-Kiszonka-FRANKIEWICZ'!V16,'11-ISO-Kiszonka-MAJDECKI'!V16,'11-ISO-Kiszonka-BARA'!V16,'11-ISO-Kiszonka-KAPICAMARIANNA'!V16,'11-ISO-Kiszonka-KUBIAK'!V16,'11-ISO-Kiszonka-TODOROWSKI'!V16,'11-ISO-Kiszonka-RASIŃSKI'!V16,'11-ISO-Kiszonka-DUBIEL'!V16)</f>
        <v>68.318181818181813</v>
      </c>
      <c r="K12" s="199">
        <f t="shared" si="0"/>
        <v>35530</v>
      </c>
    </row>
    <row r="13" spans="1:11" ht="20.25">
      <c r="A13" s="196"/>
      <c r="B13" s="132" t="s">
        <v>168</v>
      </c>
      <c r="C13" s="130">
        <f>'PLONY-POLSKA ŚRODK'!H13</f>
        <v>16.839981673826966</v>
      </c>
      <c r="D13" s="130">
        <f>AVERAGE('11-ISO-Kiszonka-KRASNODĘBSKI'!P17,'11-ISO-Kiszonka-JURZYK'!P17,'11-ISO-Kiszonka-CYRAN'!P17,'11-ISO-Kiszonka-WYSZYŃSKI'!P17,'11-ISO-Kiszonka-NIEMIRA'!P17,'11-ISO-Kiszonka-DOLECKI'!P17,'11-ISO-Kiszonka-MIŚKIEWICZ'!P17,'11-ISO-Kiszonka-SK DOBRZYNIEWO'!P17,'11-ISO-Kiszonka-BĄDECZ'!P17,'11-ISO-Kiszonka-POLANOWICE'!P17,'11-ISO-Kiszonka-TIPPERARY'!P17,'11-ISO-Kiszonka-KOSOWO'!P17,'11-ISO-Kiszonka-PAWŁOWICE'!P17,'11-ISO-Kiszonka-KOBYLNIKI'!P17,'11-ISO-Kiszonka-GOLA'!P17,'11-ISO-Kiszonka-KAROLEW'!P17,'11-ISO-Kiszonka-TUREW'!P17,'11-ISO-Kiszonka-ANTCZAK'!P17,'11-ISO-Kiszonka-BESTRY'!P17,'11-ISO-Kiszonka-FRANKIEWICZ'!P17,'11-ISO-Kiszonka-MAJDECKI'!P17,'11-ISO-Kiszonka-BARA'!P17,'11-ISO-Kiszonka-KAPICAMARIANNA'!P17,'11-ISO-Kiszonka-KUBIAK'!P17,'11-ISO-Kiszonka-TODOROWSKI'!P17,'11-ISO-Kiszonka-RASIŃSKI'!P17,'11-ISO-Kiszonka-DUBIEL'!P17)</f>
        <v>72.004012584686279</v>
      </c>
      <c r="E13" s="129">
        <f>AVERAGE('11-ISO-Kiszonka-KRASNODĘBSKI'!R17,'11-ISO-Kiszonka-JURZYK'!R17,'11-ISO-Kiszonka-CYRAN'!R17,'11-ISO-Kiszonka-WYSZYŃSKI'!R17,'11-ISO-Kiszonka-NIEMIRA'!R17,'11-ISO-Kiszonka-DOLECKI'!R17,'11-ISO-Kiszonka-MIŚKIEWICZ'!R17,'11-ISO-Kiszonka-SK DOBRZYNIEWO'!R17,'11-ISO-Kiszonka-BĄDECZ'!R17,'11-ISO-Kiszonka-POLANOWICE'!R17,'11-ISO-Kiszonka-TIPPERARY'!R17,'11-ISO-Kiszonka-KOSOWO'!R17,'11-ISO-Kiszonka-PAWŁOWICE'!R17,'11-ISO-Kiszonka-KOBYLNIKI'!R17,'11-ISO-Kiszonka-GOLA'!R17,'11-ISO-Kiszonka-KAROLEW'!R17,'11-ISO-Kiszonka-TUREW'!R17,'11-ISO-Kiszonka-ANTCZAK'!R17,'11-ISO-Kiszonka-BESTRY'!R17,'11-ISO-Kiszonka-FRANKIEWICZ'!R17,'11-ISO-Kiszonka-MAJDECKI'!R17,'11-ISO-Kiszonka-BARA'!R17,'11-ISO-Kiszonka-KAPICAMARIANNA'!R17,'11-ISO-Kiszonka-KUBIAK'!R17,'11-ISO-Kiszonka-TODOROWSKI'!R17,'11-ISO-Kiszonka-RASIŃSKI'!R17,'11-ISO-Kiszonka-DUBIEL'!R17)</f>
        <v>15477.55478841583</v>
      </c>
      <c r="F13" s="129">
        <f>AVERAGE('11-ISO-Kiszonka-KRASNODĘBSKI'!T17,'11-ISO-Kiszonka-JURZYK'!T17,'11-ISO-Kiszonka-CYRAN'!T17,'11-ISO-Kiszonka-WYSZYŃSKI'!T17,'11-ISO-Kiszonka-NIEMIRA'!T17,'11-ISO-Kiszonka-DOLECKI'!T17,'11-ISO-Kiszonka-MIŚKIEWICZ'!T17,'11-ISO-Kiszonka-SK DOBRZYNIEWO'!T17,'11-ISO-Kiszonka-BĄDECZ'!T17,'11-ISO-Kiszonka-POLANOWICE'!T17,'11-ISO-Kiszonka-TIPPERARY'!T17,'11-ISO-Kiszonka-KOSOWO'!T17,'11-ISO-Kiszonka-PAWŁOWICE'!T17,'11-ISO-Kiszonka-KOBYLNIKI'!T17,'11-ISO-Kiszonka-GOLA'!T17,'11-ISO-Kiszonka-KAROLEW'!T17,'11-ISO-Kiszonka-TUREW'!T17,'11-ISO-Kiszonka-ANTCZAK'!T17,'11-ISO-Kiszonka-BESTRY'!T17,'11-ISO-Kiszonka-FRANKIEWICZ'!T17,'11-ISO-Kiszonka-MAJDECKI'!T17,'11-ISO-Kiszonka-BARA'!T17,'11-ISO-Kiszonka-KAPICAMARIANNA'!T17,'11-ISO-Kiszonka-KUBIAK'!T17,'11-ISO-Kiszonka-TODOROWSKI'!T17,'11-ISO-Kiszonka-RASIŃSKI'!T17,'11-ISO-Kiszonka-DUBIEL'!T17)</f>
        <v>13784.529476366266</v>
      </c>
      <c r="G13" s="130">
        <f>AVERAGE('11-ISO-Kiszonka-KRASNODĘBSKI'!W17,'11-ISO-Kiszonka-JURZYK'!W17,'11-ISO-Kiszonka-CYRAN'!W17,'11-ISO-Kiszonka-WYSZYŃSKI'!W17,'11-ISO-Kiszonka-NIEMIRA'!W17,'11-ISO-Kiszonka-DOLECKI'!W17,'11-ISO-Kiszonka-MIŚKIEWICZ'!W17,'11-ISO-Kiszonka-SK DOBRZYNIEWO'!W17,'11-ISO-Kiszonka-BĄDECZ'!W17,'11-ISO-Kiszonka-POLANOWICE'!W17,'11-ISO-Kiszonka-TIPPERARY'!W17,'11-ISO-Kiszonka-KOSOWO'!W17,'11-ISO-Kiszonka-PAWŁOWICE'!W17,'11-ISO-Kiszonka-KOBYLNIKI'!W17,'11-ISO-Kiszonka-GOLA'!W17,'11-ISO-Kiszonka-KAROLEW'!W17,'11-ISO-Kiszonka-TUREW'!W17,'11-ISO-Kiszonka-ANTCZAK'!W17,'11-ISO-Kiszonka-BESTRY'!W17,'11-ISO-Kiszonka-FRANKIEWICZ'!W17,'11-ISO-Kiszonka-MAJDECKI'!W17,'11-ISO-Kiszonka-BARA'!W17,'11-ISO-Kiszonka-KAPICAMARIANNA'!W17,'11-ISO-Kiszonka-KUBIAK'!W17,'11-ISO-Kiszonka-TODOROWSKI'!W17,'11-ISO-Kiszonka-RASIŃSKI'!W17,'11-ISO-Kiszonka-DUBIEL'!W17)</f>
        <v>36.668353424072258</v>
      </c>
      <c r="H13" s="130">
        <f>AVERAGE('11-ISO-Kiszonka-KRASNODĘBSKI'!X17,'11-ISO-Kiszonka-JURZYK'!X17,'11-ISO-Kiszonka-CYRAN'!X17,'11-ISO-Kiszonka-WYSZYŃSKI'!X17,'11-ISO-Kiszonka-NIEMIRA'!X17,'11-ISO-Kiszonka-DOLECKI'!X17,'11-ISO-Kiszonka-MIŚKIEWICZ'!X17,'11-ISO-Kiszonka-SK DOBRZYNIEWO'!X17,'11-ISO-Kiszonka-BĄDECZ'!X17,'11-ISO-Kiszonka-POLANOWICE'!X17,'11-ISO-Kiszonka-TIPPERARY'!X17,'11-ISO-Kiszonka-KOSOWO'!X17,'11-ISO-Kiszonka-PAWŁOWICE'!X17,'11-ISO-Kiszonka-KOBYLNIKI'!X17,'11-ISO-Kiszonka-GOLA'!X17,'11-ISO-Kiszonka-KAROLEW'!X17,'11-ISO-Kiszonka-TUREW'!X17,'11-ISO-Kiszonka-ANTCZAK'!X17,'11-ISO-Kiszonka-BESTRY'!X17,'11-ISO-Kiszonka-FRANKIEWICZ'!X17,'11-ISO-Kiszonka-MAJDECKI'!X17,'11-ISO-Kiszonka-BARA'!X17,'11-ISO-Kiszonka-KAPICAMARIANNA'!X17,'11-ISO-Kiszonka-KUBIAK'!X17,'11-ISO-Kiszonka-TODOROWSKI'!X17,'11-ISO-Kiszonka-RASIŃSKI'!X17,'11-ISO-Kiszonka-DUBIEL'!X17)</f>
        <v>40.123368749618535</v>
      </c>
      <c r="I13" s="129">
        <f>AVERAGE('11-ISO-Kiszonka-KRASNODĘBSKI'!U17,'11-ISO-Kiszonka-JURZYK'!U17,'11-ISO-Kiszonka-CYRAN'!U17,'11-ISO-Kiszonka-WYSZYŃSKI'!U17,'11-ISO-Kiszonka-NIEMIRA'!U17,'11-ISO-Kiszonka-DOLECKI'!U17,'11-ISO-Kiszonka-MIŚKIEWICZ'!U17,'11-ISO-Kiszonka-SK DOBRZYNIEWO'!U17,'11-ISO-Kiszonka-BĄDECZ'!U17,'11-ISO-Kiszonka-POLANOWICE'!U17,'11-ISO-Kiszonka-TIPPERARY'!U17,'11-ISO-Kiszonka-KOSOWO'!U17,'11-ISO-Kiszonka-PAWŁOWICE'!U17,'11-ISO-Kiszonka-KOBYLNIKI'!U17,'11-ISO-Kiszonka-GOLA'!U17,'11-ISO-Kiszonka-KAROLEW'!U17,'11-ISO-Kiszonka-TUREW'!U17,'11-ISO-Kiszonka-ANTCZAK'!U17,'11-ISO-Kiszonka-BESTRY'!U17,'11-ISO-Kiszonka-FRANKIEWICZ'!U17,'11-ISO-Kiszonka-MAJDECKI'!U17,'11-ISO-Kiszonka-BARA'!U17,'11-ISO-Kiszonka-KAPICAMARIANNA'!U17,'11-ISO-Kiszonka-KUBIAK'!U17,'11-ISO-Kiszonka-TODOROWSKI'!U17,'11-ISO-Kiszonka-RASIŃSKI'!U17,'11-ISO-Kiszonka-DUBIEL'!U17)</f>
        <v>42.375</v>
      </c>
      <c r="J13" s="129">
        <f>AVERAGE('11-ISO-Kiszonka-KRASNODĘBSKI'!V17,'11-ISO-Kiszonka-JURZYK'!V17,'11-ISO-Kiszonka-CYRAN'!V17,'11-ISO-Kiszonka-WYSZYŃSKI'!V17,'11-ISO-Kiszonka-NIEMIRA'!V17,'11-ISO-Kiszonka-DOLECKI'!V17,'11-ISO-Kiszonka-MIŚKIEWICZ'!V17,'11-ISO-Kiszonka-SK DOBRZYNIEWO'!V17,'11-ISO-Kiszonka-BĄDECZ'!V17,'11-ISO-Kiszonka-POLANOWICE'!V17,'11-ISO-Kiszonka-TIPPERARY'!V17,'11-ISO-Kiszonka-KOSOWO'!V17,'11-ISO-Kiszonka-PAWŁOWICE'!V17,'11-ISO-Kiszonka-KOBYLNIKI'!V17,'11-ISO-Kiszonka-GOLA'!V17,'11-ISO-Kiszonka-KAROLEW'!V17,'11-ISO-Kiszonka-TUREW'!V17,'11-ISO-Kiszonka-ANTCZAK'!V17,'11-ISO-Kiszonka-BESTRY'!V17,'11-ISO-Kiszonka-FRANKIEWICZ'!V17,'11-ISO-Kiszonka-MAJDECKI'!V17,'11-ISO-Kiszonka-BARA'!V17,'11-ISO-Kiszonka-KAPICAMARIANNA'!V17,'11-ISO-Kiszonka-KUBIAK'!V17,'11-ISO-Kiszonka-TODOROWSKI'!V17,'11-ISO-Kiszonka-RASIŃSKI'!V17,'11-ISO-Kiszonka-DUBIEL'!V17)</f>
        <v>67.375</v>
      </c>
      <c r="K13" s="198">
        <f t="shared" si="0"/>
        <v>35176</v>
      </c>
    </row>
    <row r="14" spans="1:11" ht="20.25">
      <c r="A14" s="196"/>
      <c r="B14" s="132" t="s">
        <v>169</v>
      </c>
      <c r="C14" s="130">
        <f>'PLONY-POLSKA ŚRODK'!H14</f>
        <v>17.373918885221855</v>
      </c>
      <c r="D14" s="130">
        <f>AVERAGE('11-ISO-Kiszonka-KRASNODĘBSKI'!P18,'11-ISO-Kiszonka-JURZYK'!P18,'11-ISO-Kiszonka-CYRAN'!P18,'11-ISO-Kiszonka-WYSZYŃSKI'!P18,'11-ISO-Kiszonka-NIEMIRA'!P18,'11-ISO-Kiszonka-DOLECKI'!P18,'11-ISO-Kiszonka-MIŚKIEWICZ'!P18,'11-ISO-Kiszonka-SK DOBRZYNIEWO'!P18,'11-ISO-Kiszonka-BĄDECZ'!P18,'11-ISO-Kiszonka-POLANOWICE'!P18,'11-ISO-Kiszonka-TIPPERARY'!P18,'11-ISO-Kiszonka-KOSOWO'!P18,'11-ISO-Kiszonka-PAWŁOWICE'!P18,'11-ISO-Kiszonka-KOBYLNIKI'!P18,'11-ISO-Kiszonka-GOLA'!P18,'11-ISO-Kiszonka-KAROLEW'!P18,'11-ISO-Kiszonka-TUREW'!P18,'11-ISO-Kiszonka-ANTCZAK'!P18,'11-ISO-Kiszonka-BESTRY'!P18,'11-ISO-Kiszonka-FRANKIEWICZ'!P18,'11-ISO-Kiszonka-MAJDECKI'!P18,'11-ISO-Kiszonka-BARA'!P18,'11-ISO-Kiszonka-KAPICAMARIANNA'!P18,'11-ISO-Kiszonka-KUBIAK'!P18,'11-ISO-Kiszonka-TODOROWSKI'!P18,'11-ISO-Kiszonka-RASIŃSKI'!P18,'11-ISO-Kiszonka-DUBIEL'!P18)</f>
        <v>72.824999999999989</v>
      </c>
      <c r="E14" s="129">
        <f>AVERAGE('11-ISO-Kiszonka-KRASNODĘBSKI'!R18,'11-ISO-Kiszonka-JURZYK'!R18,'11-ISO-Kiszonka-CYRAN'!R18,'11-ISO-Kiszonka-WYSZYŃSKI'!R18,'11-ISO-Kiszonka-NIEMIRA'!R18,'11-ISO-Kiszonka-DOLECKI'!R18,'11-ISO-Kiszonka-MIŚKIEWICZ'!R18,'11-ISO-Kiszonka-SK DOBRZYNIEWO'!R18,'11-ISO-Kiszonka-BĄDECZ'!R18,'11-ISO-Kiszonka-POLANOWICE'!R18,'11-ISO-Kiszonka-TIPPERARY'!R18,'11-ISO-Kiszonka-KOSOWO'!R18,'11-ISO-Kiszonka-PAWŁOWICE'!R18,'11-ISO-Kiszonka-KOBYLNIKI'!R18,'11-ISO-Kiszonka-GOLA'!R18,'11-ISO-Kiszonka-KAROLEW'!R18,'11-ISO-Kiszonka-TUREW'!R18,'11-ISO-Kiszonka-ANTCZAK'!R18,'11-ISO-Kiszonka-BESTRY'!R18,'11-ISO-Kiszonka-FRANKIEWICZ'!R18,'11-ISO-Kiszonka-MAJDECKI'!R18,'11-ISO-Kiszonka-BARA'!R18,'11-ISO-Kiszonka-KAPICAMARIANNA'!R18,'11-ISO-Kiszonka-KUBIAK'!R18,'11-ISO-Kiszonka-TODOROWSKI'!R18,'11-ISO-Kiszonka-RASIŃSKI'!R18,'11-ISO-Kiszonka-DUBIEL'!R18)</f>
        <v>16064.412211587827</v>
      </c>
      <c r="F14" s="129">
        <f>AVERAGE('11-ISO-Kiszonka-KRASNODĘBSKI'!T18,'11-ISO-Kiszonka-JURZYK'!T18,'11-ISO-Kiszonka-CYRAN'!T18,'11-ISO-Kiszonka-WYSZYŃSKI'!T18,'11-ISO-Kiszonka-NIEMIRA'!T18,'11-ISO-Kiszonka-DOLECKI'!T18,'11-ISO-Kiszonka-MIŚKIEWICZ'!T18,'11-ISO-Kiszonka-SK DOBRZYNIEWO'!T18,'11-ISO-Kiszonka-BĄDECZ'!T18,'11-ISO-Kiszonka-POLANOWICE'!T18,'11-ISO-Kiszonka-TIPPERARY'!T18,'11-ISO-Kiszonka-KOSOWO'!T18,'11-ISO-Kiszonka-PAWŁOWICE'!T18,'11-ISO-Kiszonka-KOBYLNIKI'!T18,'11-ISO-Kiszonka-GOLA'!T18,'11-ISO-Kiszonka-KAROLEW'!T18,'11-ISO-Kiszonka-TUREW'!T18,'11-ISO-Kiszonka-ANTCZAK'!T18,'11-ISO-Kiszonka-BESTRY'!T18,'11-ISO-Kiszonka-FRANKIEWICZ'!T18,'11-ISO-Kiszonka-MAJDECKI'!T18,'11-ISO-Kiszonka-BARA'!T18,'11-ISO-Kiszonka-KAPICAMARIANNA'!T18,'11-ISO-Kiszonka-KUBIAK'!T18,'11-ISO-Kiszonka-TODOROWSKI'!T18,'11-ISO-Kiszonka-RASIŃSKI'!T18,'11-ISO-Kiszonka-DUBIEL'!T18)</f>
        <v>14294.460504583792</v>
      </c>
      <c r="G14" s="130">
        <f>AVERAGE('11-ISO-Kiszonka-KRASNODĘBSKI'!W18,'11-ISO-Kiszonka-JURZYK'!W18,'11-ISO-Kiszonka-CYRAN'!W18,'11-ISO-Kiszonka-WYSZYŃSKI'!W18,'11-ISO-Kiszonka-NIEMIRA'!W18,'11-ISO-Kiszonka-DOLECKI'!W18,'11-ISO-Kiszonka-MIŚKIEWICZ'!W18,'11-ISO-Kiszonka-SK DOBRZYNIEWO'!W18,'11-ISO-Kiszonka-BĄDECZ'!W18,'11-ISO-Kiszonka-POLANOWICE'!W18,'11-ISO-Kiszonka-TIPPERARY'!W18,'11-ISO-Kiszonka-KOSOWO'!W18,'11-ISO-Kiszonka-PAWŁOWICE'!W18,'11-ISO-Kiszonka-KOBYLNIKI'!W18,'11-ISO-Kiszonka-GOLA'!W18,'11-ISO-Kiszonka-KAROLEW'!W18,'11-ISO-Kiszonka-TUREW'!W18,'11-ISO-Kiszonka-ANTCZAK'!W18,'11-ISO-Kiszonka-BESTRY'!W18,'11-ISO-Kiszonka-FRANKIEWICZ'!W18,'11-ISO-Kiszonka-MAJDECKI'!W18,'11-ISO-Kiszonka-BARA'!W18,'11-ISO-Kiszonka-KAPICAMARIANNA'!W18,'11-ISO-Kiszonka-KUBIAK'!W18,'11-ISO-Kiszonka-TODOROWSKI'!W18,'11-ISO-Kiszonka-RASIŃSKI'!W18,'11-ISO-Kiszonka-DUBIEL'!W18)</f>
        <v>37.947499999999998</v>
      </c>
      <c r="H14" s="130">
        <f>AVERAGE('11-ISO-Kiszonka-KRASNODĘBSKI'!X18,'11-ISO-Kiszonka-JURZYK'!X18,'11-ISO-Kiszonka-CYRAN'!X18,'11-ISO-Kiszonka-WYSZYŃSKI'!X18,'11-ISO-Kiszonka-NIEMIRA'!X18,'11-ISO-Kiszonka-DOLECKI'!X18,'11-ISO-Kiszonka-MIŚKIEWICZ'!X18,'11-ISO-Kiszonka-SK DOBRZYNIEWO'!X18,'11-ISO-Kiszonka-BĄDECZ'!X18,'11-ISO-Kiszonka-POLANOWICE'!X18,'11-ISO-Kiszonka-TIPPERARY'!X18,'11-ISO-Kiszonka-KOSOWO'!X18,'11-ISO-Kiszonka-PAWŁOWICE'!X18,'11-ISO-Kiszonka-KOBYLNIKI'!X18,'11-ISO-Kiszonka-GOLA'!X18,'11-ISO-Kiszonka-KAROLEW'!X18,'11-ISO-Kiszonka-TUREW'!X18,'11-ISO-Kiszonka-ANTCZAK'!X18,'11-ISO-Kiszonka-BESTRY'!X18,'11-ISO-Kiszonka-FRANKIEWICZ'!X18,'11-ISO-Kiszonka-MAJDECKI'!X18,'11-ISO-Kiszonka-BARA'!X18,'11-ISO-Kiszonka-KAPICAMARIANNA'!X18,'11-ISO-Kiszonka-KUBIAK'!X18,'11-ISO-Kiszonka-TODOROWSKI'!X18,'11-ISO-Kiszonka-RASIŃSKI'!X18,'11-ISO-Kiszonka-DUBIEL'!X18)</f>
        <v>40.125</v>
      </c>
      <c r="I14" s="129">
        <f>AVERAGE('11-ISO-Kiszonka-KRASNODĘBSKI'!U18,'11-ISO-Kiszonka-JURZYK'!U18,'11-ISO-Kiszonka-CYRAN'!U18,'11-ISO-Kiszonka-WYSZYŃSKI'!U18,'11-ISO-Kiszonka-NIEMIRA'!U18,'11-ISO-Kiszonka-DOLECKI'!U18,'11-ISO-Kiszonka-MIŚKIEWICZ'!U18,'11-ISO-Kiszonka-SK DOBRZYNIEWO'!U18,'11-ISO-Kiszonka-BĄDECZ'!U18,'11-ISO-Kiszonka-POLANOWICE'!U18,'11-ISO-Kiszonka-TIPPERARY'!U18,'11-ISO-Kiszonka-KOSOWO'!U18,'11-ISO-Kiszonka-PAWŁOWICE'!U18,'11-ISO-Kiszonka-KOBYLNIKI'!U18,'11-ISO-Kiszonka-GOLA'!U18,'11-ISO-Kiszonka-KAROLEW'!U18,'11-ISO-Kiszonka-TUREW'!U18,'11-ISO-Kiszonka-ANTCZAK'!U18,'11-ISO-Kiszonka-BESTRY'!U18,'11-ISO-Kiszonka-FRANKIEWICZ'!U18,'11-ISO-Kiszonka-MAJDECKI'!U18,'11-ISO-Kiszonka-BARA'!U18,'11-ISO-Kiszonka-KAPICAMARIANNA'!U18,'11-ISO-Kiszonka-KUBIAK'!U18,'11-ISO-Kiszonka-TODOROWSKI'!U18,'11-ISO-Kiszonka-RASIŃSKI'!U18,'11-ISO-Kiszonka-DUBIEL'!U18)</f>
        <v>48.25</v>
      </c>
      <c r="J14" s="129">
        <f>AVERAGE('11-ISO-Kiszonka-KRASNODĘBSKI'!V18,'11-ISO-Kiszonka-JURZYK'!V18,'11-ISO-Kiszonka-CYRAN'!V18,'11-ISO-Kiszonka-WYSZYŃSKI'!V18,'11-ISO-Kiszonka-NIEMIRA'!V18,'11-ISO-Kiszonka-DOLECKI'!V18,'11-ISO-Kiszonka-MIŚKIEWICZ'!V18,'11-ISO-Kiszonka-SK DOBRZYNIEWO'!V18,'11-ISO-Kiszonka-BĄDECZ'!V18,'11-ISO-Kiszonka-POLANOWICE'!V18,'11-ISO-Kiszonka-TIPPERARY'!V18,'11-ISO-Kiszonka-KOSOWO'!V18,'11-ISO-Kiszonka-PAWŁOWICE'!V18,'11-ISO-Kiszonka-KOBYLNIKI'!V18,'11-ISO-Kiszonka-GOLA'!V18,'11-ISO-Kiszonka-KAROLEW'!V18,'11-ISO-Kiszonka-TUREW'!V18,'11-ISO-Kiszonka-ANTCZAK'!V18,'11-ISO-Kiszonka-BESTRY'!V18,'11-ISO-Kiszonka-FRANKIEWICZ'!V18,'11-ISO-Kiszonka-MAJDECKI'!V18,'11-ISO-Kiszonka-BARA'!V18,'11-ISO-Kiszonka-KAPICAMARIANNA'!V18,'11-ISO-Kiszonka-KUBIAK'!V18,'11-ISO-Kiszonka-TODOROWSKI'!V18,'11-ISO-Kiszonka-RASIŃSKI'!V18,'11-ISO-Kiszonka-DUBIEL'!V18)</f>
        <v>69.5</v>
      </c>
      <c r="K14" s="198">
        <f t="shared" si="0"/>
        <v>36510</v>
      </c>
    </row>
    <row r="15" spans="1:11" ht="20.25">
      <c r="A15" s="196"/>
      <c r="B15" s="132" t="s">
        <v>170</v>
      </c>
      <c r="C15" s="130">
        <f>'PLONY-POLSKA ŚRODK'!H15</f>
        <v>17.58606394187624</v>
      </c>
      <c r="D15" s="130">
        <f>AVERAGE('11-ISO-Kiszonka-KRASNODĘBSKI'!P19,'11-ISO-Kiszonka-JURZYK'!P19,'11-ISO-Kiszonka-CYRAN'!P19,'11-ISO-Kiszonka-WYSZYŃSKI'!P19,'11-ISO-Kiszonka-NIEMIRA'!P19,'11-ISO-Kiszonka-DOLECKI'!P19,'11-ISO-Kiszonka-MIŚKIEWICZ'!P19,'11-ISO-Kiszonka-SK DOBRZYNIEWO'!P19,'11-ISO-Kiszonka-BĄDECZ'!P19,'11-ISO-Kiszonka-POLANOWICE'!P19,'11-ISO-Kiszonka-TIPPERARY'!P19,'11-ISO-Kiszonka-KOSOWO'!P19,'11-ISO-Kiszonka-PAWŁOWICE'!P19,'11-ISO-Kiszonka-KOBYLNIKI'!P19,'11-ISO-Kiszonka-GOLA'!P19,'11-ISO-Kiszonka-KAROLEW'!P19,'11-ISO-Kiszonka-TUREW'!P19,'11-ISO-Kiszonka-ANTCZAK'!P19,'11-ISO-Kiszonka-BESTRY'!P19,'11-ISO-Kiszonka-FRANKIEWICZ'!P19,'11-ISO-Kiszonka-MAJDECKI'!P19,'11-ISO-Kiszonka-BARA'!P19,'11-ISO-Kiszonka-KAPICAMARIANNA'!P19,'11-ISO-Kiszonka-KUBIAK'!P19,'11-ISO-Kiszonka-TODOROWSKI'!P19,'11-ISO-Kiszonka-RASIŃSKI'!P19,'11-ISO-Kiszonka-DUBIEL'!P19)</f>
        <v>72.207326023267655</v>
      </c>
      <c r="E15" s="129">
        <f>AVERAGE('11-ISO-Kiszonka-KRASNODĘBSKI'!R19,'11-ISO-Kiszonka-JURZYK'!R19,'11-ISO-Kiszonka-CYRAN'!R19,'11-ISO-Kiszonka-WYSZYŃSKI'!R19,'11-ISO-Kiszonka-NIEMIRA'!R19,'11-ISO-Kiszonka-DOLECKI'!R19,'11-ISO-Kiszonka-MIŚKIEWICZ'!R19,'11-ISO-Kiszonka-SK DOBRZYNIEWO'!R19,'11-ISO-Kiszonka-BĄDECZ'!R19,'11-ISO-Kiszonka-POLANOWICE'!R19,'11-ISO-Kiszonka-TIPPERARY'!R19,'11-ISO-Kiszonka-KOSOWO'!R19,'11-ISO-Kiszonka-PAWŁOWICE'!R19,'11-ISO-Kiszonka-KOBYLNIKI'!R19,'11-ISO-Kiszonka-GOLA'!R19,'11-ISO-Kiszonka-KAROLEW'!R19,'11-ISO-Kiszonka-TUREW'!R19,'11-ISO-Kiszonka-ANTCZAK'!R19,'11-ISO-Kiszonka-BESTRY'!R19,'11-ISO-Kiszonka-FRANKIEWICZ'!R19,'11-ISO-Kiszonka-MAJDECKI'!R19,'11-ISO-Kiszonka-BARA'!R19,'11-ISO-Kiszonka-KAPICAMARIANNA'!R19,'11-ISO-Kiszonka-KUBIAK'!R19,'11-ISO-Kiszonka-TODOROWSKI'!R19,'11-ISO-Kiszonka-RASIŃSKI'!R19,'11-ISO-Kiszonka-DUBIEL'!R19)</f>
        <v>16060.17207055823</v>
      </c>
      <c r="F15" s="129">
        <f>AVERAGE('11-ISO-Kiszonka-KRASNODĘBSKI'!T19,'11-ISO-Kiszonka-JURZYK'!T19,'11-ISO-Kiszonka-CYRAN'!T19,'11-ISO-Kiszonka-WYSZYŃSKI'!T19,'11-ISO-Kiszonka-NIEMIRA'!T19,'11-ISO-Kiszonka-DOLECKI'!T19,'11-ISO-Kiszonka-MIŚKIEWICZ'!T19,'11-ISO-Kiszonka-SK DOBRZYNIEWO'!T19,'11-ISO-Kiszonka-BĄDECZ'!T19,'11-ISO-Kiszonka-POLANOWICE'!T19,'11-ISO-Kiszonka-TIPPERARY'!T19,'11-ISO-Kiszonka-KOSOWO'!T19,'11-ISO-Kiszonka-PAWŁOWICE'!T19,'11-ISO-Kiszonka-KOBYLNIKI'!T19,'11-ISO-Kiszonka-GOLA'!T19,'11-ISO-Kiszonka-KAROLEW'!T19,'11-ISO-Kiszonka-TUREW'!T19,'11-ISO-Kiszonka-ANTCZAK'!T19,'11-ISO-Kiszonka-BESTRY'!T19,'11-ISO-Kiszonka-FRANKIEWICZ'!T19,'11-ISO-Kiszonka-MAJDECKI'!T19,'11-ISO-Kiszonka-BARA'!T19,'11-ISO-Kiszonka-KAPICAMARIANNA'!T19,'11-ISO-Kiszonka-KUBIAK'!T19,'11-ISO-Kiszonka-TODOROWSKI'!T19,'11-ISO-Kiszonka-RASIŃSKI'!T19,'11-ISO-Kiszonka-DUBIEL'!T19)</f>
        <v>14268.666522180059</v>
      </c>
      <c r="G15" s="130">
        <f>AVERAGE('11-ISO-Kiszonka-KRASNODĘBSKI'!W19,'11-ISO-Kiszonka-JURZYK'!W19,'11-ISO-Kiszonka-CYRAN'!W19,'11-ISO-Kiszonka-WYSZYŃSKI'!W19,'11-ISO-Kiszonka-NIEMIRA'!W19,'11-ISO-Kiszonka-DOLECKI'!W19,'11-ISO-Kiszonka-MIŚKIEWICZ'!W19,'11-ISO-Kiszonka-SK DOBRZYNIEWO'!W19,'11-ISO-Kiszonka-BĄDECZ'!W19,'11-ISO-Kiszonka-POLANOWICE'!W19,'11-ISO-Kiszonka-TIPPERARY'!W19,'11-ISO-Kiszonka-KOSOWO'!W19,'11-ISO-Kiszonka-PAWŁOWICE'!W19,'11-ISO-Kiszonka-KOBYLNIKI'!W19,'11-ISO-Kiszonka-GOLA'!W19,'11-ISO-Kiszonka-KAROLEW'!W19,'11-ISO-Kiszonka-TUREW'!W19,'11-ISO-Kiszonka-ANTCZAK'!W19,'11-ISO-Kiszonka-BESTRY'!W19,'11-ISO-Kiszonka-FRANKIEWICZ'!W19,'11-ISO-Kiszonka-MAJDECKI'!W19,'11-ISO-Kiszonka-BARA'!W19,'11-ISO-Kiszonka-KAPICAMARIANNA'!W19,'11-ISO-Kiszonka-KUBIAK'!W19,'11-ISO-Kiszonka-TODOROWSKI'!W19,'11-ISO-Kiszonka-RASIŃSKI'!W19,'11-ISO-Kiszonka-DUBIEL'!W19)</f>
        <v>35.833333116614305</v>
      </c>
      <c r="H15" s="130">
        <f>AVERAGE('11-ISO-Kiszonka-KRASNODĘBSKI'!X19,'11-ISO-Kiszonka-JURZYK'!X19,'11-ISO-Kiszonka-CYRAN'!X19,'11-ISO-Kiszonka-WYSZYŃSKI'!X19,'11-ISO-Kiszonka-NIEMIRA'!X19,'11-ISO-Kiszonka-DOLECKI'!X19,'11-ISO-Kiszonka-MIŚKIEWICZ'!X19,'11-ISO-Kiszonka-SK DOBRZYNIEWO'!X19,'11-ISO-Kiszonka-BĄDECZ'!X19,'11-ISO-Kiszonka-POLANOWICE'!X19,'11-ISO-Kiszonka-TIPPERARY'!X19,'11-ISO-Kiszonka-KOSOWO'!X19,'11-ISO-Kiszonka-PAWŁOWICE'!X19,'11-ISO-Kiszonka-KOBYLNIKI'!X19,'11-ISO-Kiszonka-GOLA'!X19,'11-ISO-Kiszonka-KAROLEW'!X19,'11-ISO-Kiszonka-TUREW'!X19,'11-ISO-Kiszonka-ANTCZAK'!X19,'11-ISO-Kiszonka-BESTRY'!X19,'11-ISO-Kiszonka-FRANKIEWICZ'!X19,'11-ISO-Kiszonka-MAJDECKI'!X19,'11-ISO-Kiszonka-BARA'!X19,'11-ISO-Kiszonka-KAPICAMARIANNA'!X19,'11-ISO-Kiszonka-KUBIAK'!X19,'11-ISO-Kiszonka-TODOROWSKI'!X19,'11-ISO-Kiszonka-RASIŃSKI'!X19,'11-ISO-Kiszonka-DUBIEL'!X19)</f>
        <v>40.880426270858109</v>
      </c>
      <c r="I15" s="129">
        <f>AVERAGE('11-ISO-Kiszonka-KRASNODĘBSKI'!U19,'11-ISO-Kiszonka-JURZYK'!U19,'11-ISO-Kiszonka-CYRAN'!U19,'11-ISO-Kiszonka-WYSZYŃSKI'!U19,'11-ISO-Kiszonka-NIEMIRA'!U19,'11-ISO-Kiszonka-DOLECKI'!U19,'11-ISO-Kiszonka-MIŚKIEWICZ'!U19,'11-ISO-Kiszonka-SK DOBRZYNIEWO'!U19,'11-ISO-Kiszonka-BĄDECZ'!U19,'11-ISO-Kiszonka-POLANOWICE'!U19,'11-ISO-Kiszonka-TIPPERARY'!U19,'11-ISO-Kiszonka-KOSOWO'!U19,'11-ISO-Kiszonka-PAWŁOWICE'!U19,'11-ISO-Kiszonka-KOBYLNIKI'!U19,'11-ISO-Kiszonka-GOLA'!U19,'11-ISO-Kiszonka-KAROLEW'!U19,'11-ISO-Kiszonka-TUREW'!U19,'11-ISO-Kiszonka-ANTCZAK'!U19,'11-ISO-Kiszonka-BESTRY'!U19,'11-ISO-Kiszonka-FRANKIEWICZ'!U19,'11-ISO-Kiszonka-MAJDECKI'!U19,'11-ISO-Kiszonka-BARA'!U19,'11-ISO-Kiszonka-KAPICAMARIANNA'!U19,'11-ISO-Kiszonka-KUBIAK'!U19,'11-ISO-Kiszonka-TODOROWSKI'!U19,'11-ISO-Kiszonka-RASIŃSKI'!U19,'11-ISO-Kiszonka-DUBIEL'!U19)</f>
        <v>44.739130434782609</v>
      </c>
      <c r="J15" s="129">
        <f>AVERAGE('11-ISO-Kiszonka-KRASNODĘBSKI'!V19,'11-ISO-Kiszonka-JURZYK'!V19,'11-ISO-Kiszonka-CYRAN'!V19,'11-ISO-Kiszonka-WYSZYŃSKI'!V19,'11-ISO-Kiszonka-NIEMIRA'!V19,'11-ISO-Kiszonka-DOLECKI'!V19,'11-ISO-Kiszonka-MIŚKIEWICZ'!V19,'11-ISO-Kiszonka-SK DOBRZYNIEWO'!V19,'11-ISO-Kiszonka-BĄDECZ'!V19,'11-ISO-Kiszonka-POLANOWICE'!V19,'11-ISO-Kiszonka-TIPPERARY'!V19,'11-ISO-Kiszonka-KOSOWO'!V19,'11-ISO-Kiszonka-PAWŁOWICE'!V19,'11-ISO-Kiszonka-KOBYLNIKI'!V19,'11-ISO-Kiszonka-GOLA'!V19,'11-ISO-Kiszonka-KAROLEW'!V19,'11-ISO-Kiszonka-TUREW'!V19,'11-ISO-Kiszonka-ANTCZAK'!V19,'11-ISO-Kiszonka-BESTRY'!V19,'11-ISO-Kiszonka-FRANKIEWICZ'!V19,'11-ISO-Kiszonka-MAJDECKI'!V19,'11-ISO-Kiszonka-BARA'!V19,'11-ISO-Kiszonka-KAPICAMARIANNA'!V19,'11-ISO-Kiszonka-KUBIAK'!V19,'11-ISO-Kiszonka-TODOROWSKI'!V19,'11-ISO-Kiszonka-RASIŃSKI'!V19,'11-ISO-Kiszonka-DUBIEL'!V19)</f>
        <v>68.173913043478265</v>
      </c>
      <c r="K15" s="198">
        <f t="shared" si="0"/>
        <v>36500</v>
      </c>
    </row>
    <row r="16" spans="1:11" ht="20.25">
      <c r="A16" s="196"/>
      <c r="B16" s="138" t="s">
        <v>171</v>
      </c>
      <c r="C16" s="136">
        <f>'PLONY-POLSKA ŚRODK'!H16</f>
        <v>18.575657518899373</v>
      </c>
      <c r="D16" s="136">
        <f>AVERAGE('11-ISO-Kiszonka-KRASNODĘBSKI'!P20,'11-ISO-Kiszonka-JURZYK'!P20,'11-ISO-Kiszonka-CYRAN'!P20,'11-ISO-Kiszonka-WYSZYŃSKI'!P20,'11-ISO-Kiszonka-NIEMIRA'!P20,'11-ISO-Kiszonka-DOLECKI'!P20,'11-ISO-Kiszonka-MIŚKIEWICZ'!P20,'11-ISO-Kiszonka-SK DOBRZYNIEWO'!P20,'11-ISO-Kiszonka-BĄDECZ'!P20,'11-ISO-Kiszonka-POLANOWICE'!P20,'11-ISO-Kiszonka-TIPPERARY'!P20,'11-ISO-Kiszonka-KOSOWO'!P20,'11-ISO-Kiszonka-PAWŁOWICE'!P20,'11-ISO-Kiszonka-KOBYLNIKI'!P20,'11-ISO-Kiszonka-GOLA'!P20,'11-ISO-Kiszonka-KAROLEW'!P20,'11-ISO-Kiszonka-TUREW'!P20,'11-ISO-Kiszonka-ANTCZAK'!P20,'11-ISO-Kiszonka-BESTRY'!P20,'11-ISO-Kiszonka-FRANKIEWICZ'!P20,'11-ISO-Kiszonka-MAJDECKI'!P20,'11-ISO-Kiszonka-BARA'!P20,'11-ISO-Kiszonka-KAPICAMARIANNA'!P20,'11-ISO-Kiszonka-KUBIAK'!P20,'11-ISO-Kiszonka-TODOROWSKI'!P20,'11-ISO-Kiszonka-RASIŃSKI'!P20,'11-ISO-Kiszonka-DUBIEL'!P20)</f>
        <v>71.778735285219923</v>
      </c>
      <c r="E16" s="135">
        <f>AVERAGE('11-ISO-Kiszonka-KRASNODĘBSKI'!R20,'11-ISO-Kiszonka-JURZYK'!R20,'11-ISO-Kiszonka-CYRAN'!R20,'11-ISO-Kiszonka-WYSZYŃSKI'!R20,'11-ISO-Kiszonka-NIEMIRA'!R20,'11-ISO-Kiszonka-DOLECKI'!R20,'11-ISO-Kiszonka-MIŚKIEWICZ'!R20,'11-ISO-Kiszonka-SK DOBRZYNIEWO'!R20,'11-ISO-Kiszonka-BĄDECZ'!R20,'11-ISO-Kiszonka-POLANOWICE'!R20,'11-ISO-Kiszonka-TIPPERARY'!R20,'11-ISO-Kiszonka-KOSOWO'!R20,'11-ISO-Kiszonka-PAWŁOWICE'!R20,'11-ISO-Kiszonka-KOBYLNIKI'!R20,'11-ISO-Kiszonka-GOLA'!R20,'11-ISO-Kiszonka-KAROLEW'!R20,'11-ISO-Kiszonka-TUREW'!R20,'11-ISO-Kiszonka-ANTCZAK'!R20,'11-ISO-Kiszonka-BESTRY'!R20,'11-ISO-Kiszonka-FRANKIEWICZ'!R20,'11-ISO-Kiszonka-MAJDECKI'!R20,'11-ISO-Kiszonka-BARA'!R20,'11-ISO-Kiszonka-KAPICAMARIANNA'!R20,'11-ISO-Kiszonka-KUBIAK'!R20,'11-ISO-Kiszonka-TODOROWSKI'!R20,'11-ISO-Kiszonka-RASIŃSKI'!R20,'11-ISO-Kiszonka-DUBIEL'!R20)</f>
        <v>17034.728327730718</v>
      </c>
      <c r="F16" s="135">
        <f>AVERAGE('11-ISO-Kiszonka-KRASNODĘBSKI'!T20,'11-ISO-Kiszonka-JURZYK'!T20,'11-ISO-Kiszonka-CYRAN'!T20,'11-ISO-Kiszonka-WYSZYŃSKI'!T20,'11-ISO-Kiszonka-NIEMIRA'!T20,'11-ISO-Kiszonka-DOLECKI'!T20,'11-ISO-Kiszonka-MIŚKIEWICZ'!T20,'11-ISO-Kiszonka-SK DOBRZYNIEWO'!T20,'11-ISO-Kiszonka-BĄDECZ'!T20,'11-ISO-Kiszonka-POLANOWICE'!T20,'11-ISO-Kiszonka-TIPPERARY'!T20,'11-ISO-Kiszonka-KOSOWO'!T20,'11-ISO-Kiszonka-PAWŁOWICE'!T20,'11-ISO-Kiszonka-KOBYLNIKI'!T20,'11-ISO-Kiszonka-GOLA'!T20,'11-ISO-Kiszonka-KAROLEW'!T20,'11-ISO-Kiszonka-TUREW'!T20,'11-ISO-Kiszonka-ANTCZAK'!T20,'11-ISO-Kiszonka-BESTRY'!T20,'11-ISO-Kiszonka-FRANKIEWICZ'!T20,'11-ISO-Kiszonka-MAJDECKI'!T20,'11-ISO-Kiszonka-BARA'!T20,'11-ISO-Kiszonka-KAPICAMARIANNA'!T20,'11-ISO-Kiszonka-KUBIAK'!T20,'11-ISO-Kiszonka-TODOROWSKI'!T20,'11-ISO-Kiszonka-RASIŃSKI'!T20,'11-ISO-Kiszonka-DUBIEL'!T20)</f>
        <v>15097.401257411666</v>
      </c>
      <c r="G16" s="136">
        <f>AVERAGE('11-ISO-Kiszonka-KRASNODĘBSKI'!W20,'11-ISO-Kiszonka-JURZYK'!W20,'11-ISO-Kiszonka-CYRAN'!W20,'11-ISO-Kiszonka-WYSZYŃSKI'!W20,'11-ISO-Kiszonka-NIEMIRA'!W20,'11-ISO-Kiszonka-DOLECKI'!W20,'11-ISO-Kiszonka-MIŚKIEWICZ'!W20,'11-ISO-Kiszonka-SK DOBRZYNIEWO'!W20,'11-ISO-Kiszonka-BĄDECZ'!W20,'11-ISO-Kiszonka-POLANOWICE'!W20,'11-ISO-Kiszonka-TIPPERARY'!W20,'11-ISO-Kiszonka-KOSOWO'!W20,'11-ISO-Kiszonka-PAWŁOWICE'!W20,'11-ISO-Kiszonka-KOBYLNIKI'!W20,'11-ISO-Kiszonka-GOLA'!W20,'11-ISO-Kiszonka-KAROLEW'!W20,'11-ISO-Kiszonka-TUREW'!W20,'11-ISO-Kiszonka-ANTCZAK'!W20,'11-ISO-Kiszonka-BESTRY'!W20,'11-ISO-Kiszonka-FRANKIEWICZ'!W20,'11-ISO-Kiszonka-MAJDECKI'!W20,'11-ISO-Kiszonka-BARA'!W20,'11-ISO-Kiszonka-KAPICAMARIANNA'!W20,'11-ISO-Kiszonka-KUBIAK'!W20,'11-ISO-Kiszonka-TODOROWSKI'!W20,'11-ISO-Kiszonka-RASIŃSKI'!W20,'11-ISO-Kiszonka-DUBIEL'!W20)</f>
        <v>35.018198942101527</v>
      </c>
      <c r="H16" s="136">
        <f>AVERAGE('11-ISO-Kiszonka-KRASNODĘBSKI'!X20,'11-ISO-Kiszonka-JURZYK'!X20,'11-ISO-Kiszonka-CYRAN'!X20,'11-ISO-Kiszonka-WYSZYŃSKI'!X20,'11-ISO-Kiszonka-NIEMIRA'!X20,'11-ISO-Kiszonka-DOLECKI'!X20,'11-ISO-Kiszonka-MIŚKIEWICZ'!X20,'11-ISO-Kiszonka-SK DOBRZYNIEWO'!X20,'11-ISO-Kiszonka-BĄDECZ'!X20,'11-ISO-Kiszonka-POLANOWICE'!X20,'11-ISO-Kiszonka-TIPPERARY'!X20,'11-ISO-Kiszonka-KOSOWO'!X20,'11-ISO-Kiszonka-PAWŁOWICE'!X20,'11-ISO-Kiszonka-KOBYLNIKI'!X20,'11-ISO-Kiszonka-GOLA'!X20,'11-ISO-Kiszonka-KAROLEW'!X20,'11-ISO-Kiszonka-TUREW'!X20,'11-ISO-Kiszonka-ANTCZAK'!X20,'11-ISO-Kiszonka-BESTRY'!X20,'11-ISO-Kiszonka-FRANKIEWICZ'!X20,'11-ISO-Kiszonka-MAJDECKI'!X20,'11-ISO-Kiszonka-BARA'!X20,'11-ISO-Kiszonka-KAPICAMARIANNA'!X20,'11-ISO-Kiszonka-KUBIAK'!X20,'11-ISO-Kiszonka-TODOROWSKI'!X20,'11-ISO-Kiszonka-RASIŃSKI'!X20,'11-ISO-Kiszonka-DUBIEL'!X20)</f>
        <v>41.196417859948205</v>
      </c>
      <c r="I16" s="135">
        <f>AVERAGE('11-ISO-Kiszonka-KRASNODĘBSKI'!U20,'11-ISO-Kiszonka-JURZYK'!U20,'11-ISO-Kiszonka-CYRAN'!U20,'11-ISO-Kiszonka-WYSZYŃSKI'!U20,'11-ISO-Kiszonka-NIEMIRA'!U20,'11-ISO-Kiszonka-DOLECKI'!U20,'11-ISO-Kiszonka-MIŚKIEWICZ'!U20,'11-ISO-Kiszonka-SK DOBRZYNIEWO'!U20,'11-ISO-Kiszonka-BĄDECZ'!U20,'11-ISO-Kiszonka-POLANOWICE'!U20,'11-ISO-Kiszonka-TIPPERARY'!U20,'11-ISO-Kiszonka-KOSOWO'!U20,'11-ISO-Kiszonka-PAWŁOWICE'!U20,'11-ISO-Kiszonka-KOBYLNIKI'!U20,'11-ISO-Kiszonka-GOLA'!U20,'11-ISO-Kiszonka-KAROLEW'!U20,'11-ISO-Kiszonka-TUREW'!U20,'11-ISO-Kiszonka-ANTCZAK'!U20,'11-ISO-Kiszonka-BESTRY'!U20,'11-ISO-Kiszonka-FRANKIEWICZ'!U20,'11-ISO-Kiszonka-MAJDECKI'!U20,'11-ISO-Kiszonka-BARA'!U20,'11-ISO-Kiszonka-KAPICAMARIANNA'!U20,'11-ISO-Kiszonka-KUBIAK'!U20,'11-ISO-Kiszonka-TODOROWSKI'!U20,'11-ISO-Kiszonka-RASIŃSKI'!U20,'11-ISO-Kiszonka-DUBIEL'!U20)</f>
        <v>44.869565217391305</v>
      </c>
      <c r="J16" s="135">
        <f>AVERAGE('11-ISO-Kiszonka-KRASNODĘBSKI'!V20,'11-ISO-Kiszonka-JURZYK'!V20,'11-ISO-Kiszonka-CYRAN'!V20,'11-ISO-Kiszonka-WYSZYŃSKI'!V20,'11-ISO-Kiszonka-NIEMIRA'!V20,'11-ISO-Kiszonka-DOLECKI'!V20,'11-ISO-Kiszonka-MIŚKIEWICZ'!V20,'11-ISO-Kiszonka-SK DOBRZYNIEWO'!V20,'11-ISO-Kiszonka-BĄDECZ'!V20,'11-ISO-Kiszonka-POLANOWICE'!V20,'11-ISO-Kiszonka-TIPPERARY'!V20,'11-ISO-Kiszonka-KOSOWO'!V20,'11-ISO-Kiszonka-PAWŁOWICE'!V20,'11-ISO-Kiszonka-KOBYLNIKI'!V20,'11-ISO-Kiszonka-GOLA'!V20,'11-ISO-Kiszonka-KAROLEW'!V20,'11-ISO-Kiszonka-TUREW'!V20,'11-ISO-Kiszonka-ANTCZAK'!V20,'11-ISO-Kiszonka-BESTRY'!V20,'11-ISO-Kiszonka-FRANKIEWICZ'!V20,'11-ISO-Kiszonka-MAJDECKI'!V20,'11-ISO-Kiszonka-BARA'!V20,'11-ISO-Kiszonka-KAPICAMARIANNA'!V20,'11-ISO-Kiszonka-KUBIAK'!V20,'11-ISO-Kiszonka-TODOROWSKI'!V20,'11-ISO-Kiszonka-RASIŃSKI'!V20,'11-ISO-Kiszonka-DUBIEL'!V20)</f>
        <v>68.086956521739125</v>
      </c>
      <c r="K16" s="199">
        <f t="shared" si="0"/>
        <v>38715</v>
      </c>
    </row>
    <row r="17" spans="1:11" ht="20.25">
      <c r="A17" s="196"/>
      <c r="B17" s="138" t="s">
        <v>172</v>
      </c>
      <c r="C17" s="136">
        <f>'PLONY-POLSKA ŚRODK'!H17</f>
        <v>20.354001555405262</v>
      </c>
      <c r="D17" s="136">
        <f>AVERAGE('11-ISO-Kiszonka-KRASNODĘBSKI'!P21,'11-ISO-Kiszonka-JURZYK'!P21,'11-ISO-Kiszonka-CYRAN'!P21,'11-ISO-Kiszonka-WYSZYŃSKI'!P21,'11-ISO-Kiszonka-NIEMIRA'!P21,'11-ISO-Kiszonka-DOLECKI'!P21,'11-ISO-Kiszonka-MIŚKIEWICZ'!P21,'11-ISO-Kiszonka-SK DOBRZYNIEWO'!P21,'11-ISO-Kiszonka-BĄDECZ'!P21,'11-ISO-Kiszonka-POLANOWICE'!P21,'11-ISO-Kiszonka-TIPPERARY'!P21,'11-ISO-Kiszonka-KOSOWO'!P21,'11-ISO-Kiszonka-PAWŁOWICE'!P21,'11-ISO-Kiszonka-KOBYLNIKI'!P21,'11-ISO-Kiszonka-GOLA'!P21,'11-ISO-Kiszonka-KAROLEW'!P21,'11-ISO-Kiszonka-TUREW'!P21,'11-ISO-Kiszonka-ANTCZAK'!P21,'11-ISO-Kiszonka-BESTRY'!P21,'11-ISO-Kiszonka-FRANKIEWICZ'!P21,'11-ISO-Kiszonka-MAJDECKI'!P21,'11-ISO-Kiszonka-BARA'!P21,'11-ISO-Kiszonka-KAPICAMARIANNA'!P21,'11-ISO-Kiszonka-KUBIAK'!P21,'11-ISO-Kiszonka-TODOROWSKI'!P21,'11-ISO-Kiszonka-RASIŃSKI'!P21,'11-ISO-Kiszonka-DUBIEL'!P21)</f>
        <v>70.663178977966311</v>
      </c>
      <c r="E17" s="135">
        <f>AVERAGE('11-ISO-Kiszonka-KRASNODĘBSKI'!R21,'11-ISO-Kiszonka-JURZYK'!R21,'11-ISO-Kiszonka-CYRAN'!R21,'11-ISO-Kiszonka-WYSZYŃSKI'!R21,'11-ISO-Kiszonka-NIEMIRA'!R21,'11-ISO-Kiszonka-DOLECKI'!R21,'11-ISO-Kiszonka-MIŚKIEWICZ'!R21,'11-ISO-Kiszonka-SK DOBRZYNIEWO'!R21,'11-ISO-Kiszonka-BĄDECZ'!R21,'11-ISO-Kiszonka-POLANOWICE'!R21,'11-ISO-Kiszonka-TIPPERARY'!R21,'11-ISO-Kiszonka-KOSOWO'!R21,'11-ISO-Kiszonka-PAWŁOWICE'!R21,'11-ISO-Kiszonka-KOBYLNIKI'!R21,'11-ISO-Kiszonka-GOLA'!R21,'11-ISO-Kiszonka-KAROLEW'!R21,'11-ISO-Kiszonka-TUREW'!R21,'11-ISO-Kiszonka-ANTCZAK'!R21,'11-ISO-Kiszonka-BESTRY'!R21,'11-ISO-Kiszonka-FRANKIEWICZ'!R21,'11-ISO-Kiszonka-MAJDECKI'!R21,'11-ISO-Kiszonka-BARA'!R21,'11-ISO-Kiszonka-KAPICAMARIANNA'!R21,'11-ISO-Kiszonka-KUBIAK'!R21,'11-ISO-Kiszonka-TODOROWSKI'!R21,'11-ISO-Kiszonka-RASIŃSKI'!R21,'11-ISO-Kiszonka-DUBIEL'!R21)</f>
        <v>18486.000003163987</v>
      </c>
      <c r="F17" s="135">
        <f>AVERAGE('11-ISO-Kiszonka-KRASNODĘBSKI'!T21,'11-ISO-Kiszonka-JURZYK'!T21,'11-ISO-Kiszonka-CYRAN'!T21,'11-ISO-Kiszonka-WYSZYŃSKI'!T21,'11-ISO-Kiszonka-NIEMIRA'!T21,'11-ISO-Kiszonka-DOLECKI'!T21,'11-ISO-Kiszonka-MIŚKIEWICZ'!T21,'11-ISO-Kiszonka-SK DOBRZYNIEWO'!T21,'11-ISO-Kiszonka-BĄDECZ'!T21,'11-ISO-Kiszonka-POLANOWICE'!T21,'11-ISO-Kiszonka-TIPPERARY'!T21,'11-ISO-Kiszonka-KOSOWO'!T21,'11-ISO-Kiszonka-PAWŁOWICE'!T21,'11-ISO-Kiszonka-KOBYLNIKI'!T21,'11-ISO-Kiszonka-GOLA'!T21,'11-ISO-Kiszonka-KAROLEW'!T21,'11-ISO-Kiszonka-TUREW'!T21,'11-ISO-Kiszonka-ANTCZAK'!T21,'11-ISO-Kiszonka-BESTRY'!T21,'11-ISO-Kiszonka-FRANKIEWICZ'!T21,'11-ISO-Kiszonka-MAJDECKI'!T21,'11-ISO-Kiszonka-BARA'!T21,'11-ISO-Kiszonka-KAPICAMARIANNA'!T21,'11-ISO-Kiszonka-KUBIAK'!T21,'11-ISO-Kiszonka-TODOROWSKI'!T21,'11-ISO-Kiszonka-RASIŃSKI'!T21,'11-ISO-Kiszonka-DUBIEL'!T21)</f>
        <v>16321.842085696953</v>
      </c>
      <c r="G17" s="136">
        <f>AVERAGE('11-ISO-Kiszonka-KRASNODĘBSKI'!W21,'11-ISO-Kiszonka-JURZYK'!W21,'11-ISO-Kiszonka-CYRAN'!W21,'11-ISO-Kiszonka-WYSZYŃSKI'!W21,'11-ISO-Kiszonka-NIEMIRA'!W21,'11-ISO-Kiszonka-DOLECKI'!W21,'11-ISO-Kiszonka-MIŚKIEWICZ'!W21,'11-ISO-Kiszonka-SK DOBRZYNIEWO'!W21,'11-ISO-Kiszonka-BĄDECZ'!W21,'11-ISO-Kiszonka-POLANOWICE'!W21,'11-ISO-Kiszonka-TIPPERARY'!W21,'11-ISO-Kiszonka-KOSOWO'!W21,'11-ISO-Kiszonka-PAWŁOWICE'!W21,'11-ISO-Kiszonka-KOBYLNIKI'!W21,'11-ISO-Kiszonka-GOLA'!W21,'11-ISO-Kiszonka-KAROLEW'!W21,'11-ISO-Kiszonka-TUREW'!W21,'11-ISO-Kiszonka-ANTCZAK'!W21,'11-ISO-Kiszonka-BESTRY'!W21,'11-ISO-Kiszonka-FRANKIEWICZ'!W21,'11-ISO-Kiszonka-MAJDECKI'!W21,'11-ISO-Kiszonka-BARA'!W21,'11-ISO-Kiszonka-KAPICAMARIANNA'!W21,'11-ISO-Kiszonka-KUBIAK'!W21,'11-ISO-Kiszonka-TODOROWSKI'!W21,'11-ISO-Kiszonka-RASIŃSKI'!W21,'11-ISO-Kiszonka-DUBIEL'!W21)</f>
        <v>36.861900463104249</v>
      </c>
      <c r="H17" s="136">
        <f>AVERAGE('11-ISO-Kiszonka-KRASNODĘBSKI'!X21,'11-ISO-Kiszonka-JURZYK'!X21,'11-ISO-Kiszonka-CYRAN'!X21,'11-ISO-Kiszonka-WYSZYŃSKI'!X21,'11-ISO-Kiszonka-NIEMIRA'!X21,'11-ISO-Kiszonka-DOLECKI'!X21,'11-ISO-Kiszonka-MIŚKIEWICZ'!X21,'11-ISO-Kiszonka-SK DOBRZYNIEWO'!X21,'11-ISO-Kiszonka-BĄDECZ'!X21,'11-ISO-Kiszonka-POLANOWICE'!X21,'11-ISO-Kiszonka-TIPPERARY'!X21,'11-ISO-Kiszonka-KOSOWO'!X21,'11-ISO-Kiszonka-PAWŁOWICE'!X21,'11-ISO-Kiszonka-KOBYLNIKI'!X21,'11-ISO-Kiszonka-GOLA'!X21,'11-ISO-Kiszonka-KAROLEW'!X21,'11-ISO-Kiszonka-TUREW'!X21,'11-ISO-Kiszonka-ANTCZAK'!X21,'11-ISO-Kiszonka-BESTRY'!X21,'11-ISO-Kiszonka-FRANKIEWICZ'!X21,'11-ISO-Kiszonka-MAJDECKI'!X21,'11-ISO-Kiszonka-BARA'!X21,'11-ISO-Kiszonka-KAPICAMARIANNA'!X21,'11-ISO-Kiszonka-KUBIAK'!X21,'11-ISO-Kiszonka-TODOROWSKI'!X21,'11-ISO-Kiszonka-RASIŃSKI'!X21,'11-ISO-Kiszonka-DUBIEL'!X21)</f>
        <v>42.013432712554938</v>
      </c>
      <c r="I17" s="135">
        <f>AVERAGE('11-ISO-Kiszonka-KRASNODĘBSKI'!U21,'11-ISO-Kiszonka-JURZYK'!U21,'11-ISO-Kiszonka-CYRAN'!U21,'11-ISO-Kiszonka-WYSZYŃSKI'!U21,'11-ISO-Kiszonka-NIEMIRA'!U21,'11-ISO-Kiszonka-DOLECKI'!U21,'11-ISO-Kiszonka-MIŚKIEWICZ'!U21,'11-ISO-Kiszonka-SK DOBRZYNIEWO'!U21,'11-ISO-Kiszonka-BĄDECZ'!U21,'11-ISO-Kiszonka-POLANOWICE'!U21,'11-ISO-Kiszonka-TIPPERARY'!U21,'11-ISO-Kiszonka-KOSOWO'!U21,'11-ISO-Kiszonka-PAWŁOWICE'!U21,'11-ISO-Kiszonka-KOBYLNIKI'!U21,'11-ISO-Kiszonka-GOLA'!U21,'11-ISO-Kiszonka-KAROLEW'!U21,'11-ISO-Kiszonka-TUREW'!U21,'11-ISO-Kiszonka-ANTCZAK'!U21,'11-ISO-Kiszonka-BESTRY'!U21,'11-ISO-Kiszonka-FRANKIEWICZ'!U21,'11-ISO-Kiszonka-MAJDECKI'!U21,'11-ISO-Kiszonka-BARA'!U21,'11-ISO-Kiszonka-KAPICAMARIANNA'!U21,'11-ISO-Kiszonka-KUBIAK'!U21,'11-ISO-Kiszonka-TODOROWSKI'!U21,'11-ISO-Kiszonka-RASIŃSKI'!U21,'11-ISO-Kiszonka-DUBIEL'!U21)</f>
        <v>47.125</v>
      </c>
      <c r="J17" s="135">
        <f>AVERAGE('11-ISO-Kiszonka-KRASNODĘBSKI'!V21,'11-ISO-Kiszonka-JURZYK'!V21,'11-ISO-Kiszonka-CYRAN'!V21,'11-ISO-Kiszonka-WYSZYŃSKI'!V21,'11-ISO-Kiszonka-NIEMIRA'!V21,'11-ISO-Kiszonka-DOLECKI'!V21,'11-ISO-Kiszonka-MIŚKIEWICZ'!V21,'11-ISO-Kiszonka-SK DOBRZYNIEWO'!V21,'11-ISO-Kiszonka-BĄDECZ'!V21,'11-ISO-Kiszonka-POLANOWICE'!V21,'11-ISO-Kiszonka-TIPPERARY'!V21,'11-ISO-Kiszonka-KOSOWO'!V21,'11-ISO-Kiszonka-PAWŁOWICE'!V21,'11-ISO-Kiszonka-KOBYLNIKI'!V21,'11-ISO-Kiszonka-GOLA'!V21,'11-ISO-Kiszonka-KAROLEW'!V21,'11-ISO-Kiszonka-TUREW'!V21,'11-ISO-Kiszonka-ANTCZAK'!V21,'11-ISO-Kiszonka-BESTRY'!V21,'11-ISO-Kiszonka-FRANKIEWICZ'!V21,'11-ISO-Kiszonka-MAJDECKI'!V21,'11-ISO-Kiszonka-BARA'!V21,'11-ISO-Kiszonka-KAPICAMARIANNA'!V21,'11-ISO-Kiszonka-KUBIAK'!V21,'11-ISO-Kiszonka-TODOROWSKI'!V21,'11-ISO-Kiszonka-RASIŃSKI'!V21,'11-ISO-Kiszonka-DUBIEL'!V21)</f>
        <v>68.5</v>
      </c>
      <c r="K17" s="199">
        <f t="shared" si="0"/>
        <v>42014</v>
      </c>
    </row>
    <row r="18" spans="1:11" ht="20.25">
      <c r="B18" s="138" t="s">
        <v>173</v>
      </c>
      <c r="C18" s="136">
        <f>'PLONY-POLSKA ŚRODK'!H18</f>
        <v>18.920324202266258</v>
      </c>
      <c r="D18" s="136">
        <f>AVERAGE('11-ISO-Kiszonka-KRASNODĘBSKI'!P22,'11-ISO-Kiszonka-JURZYK'!P22,'11-ISO-Kiszonka-CYRAN'!P22,'11-ISO-Kiszonka-WYSZYŃSKI'!P22,'11-ISO-Kiszonka-NIEMIRA'!P22,'11-ISO-Kiszonka-DOLECKI'!P22,'11-ISO-Kiszonka-MIŚKIEWICZ'!P22,'11-ISO-Kiszonka-SK DOBRZYNIEWO'!P22,'11-ISO-Kiszonka-BĄDECZ'!P22,'11-ISO-Kiszonka-POLANOWICE'!P22,'11-ISO-Kiszonka-TIPPERARY'!P22,'11-ISO-Kiszonka-KOSOWO'!P22,'11-ISO-Kiszonka-PAWŁOWICE'!P22,'11-ISO-Kiszonka-KOBYLNIKI'!P22,'11-ISO-Kiszonka-GOLA'!P22,'11-ISO-Kiszonka-KAROLEW'!P22,'11-ISO-Kiszonka-TUREW'!P22,'11-ISO-Kiszonka-ANTCZAK'!P22,'11-ISO-Kiszonka-BESTRY'!P22,'11-ISO-Kiszonka-FRANKIEWICZ'!P22,'11-ISO-Kiszonka-MAJDECKI'!P22,'11-ISO-Kiszonka-BARA'!P22,'11-ISO-Kiszonka-KAPICAMARIANNA'!P22,'11-ISO-Kiszonka-KUBIAK'!P22,'11-ISO-Kiszonka-TODOROWSKI'!P22,'11-ISO-Kiszonka-RASIŃSKI'!P22,'11-ISO-Kiszonka-DUBIEL'!P22)</f>
        <v>68.145008748372391</v>
      </c>
      <c r="E18" s="135">
        <f>AVERAGE('11-ISO-Kiszonka-KRASNODĘBSKI'!R22,'11-ISO-Kiszonka-JURZYK'!R22,'11-ISO-Kiszonka-CYRAN'!R22,'11-ISO-Kiszonka-WYSZYŃSKI'!R22,'11-ISO-Kiszonka-NIEMIRA'!R22,'11-ISO-Kiszonka-DOLECKI'!R22,'11-ISO-Kiszonka-MIŚKIEWICZ'!R22,'11-ISO-Kiszonka-SK DOBRZYNIEWO'!R22,'11-ISO-Kiszonka-BĄDECZ'!R22,'11-ISO-Kiszonka-POLANOWICE'!R22,'11-ISO-Kiszonka-TIPPERARY'!R22,'11-ISO-Kiszonka-KOSOWO'!R22,'11-ISO-Kiszonka-PAWŁOWICE'!R22,'11-ISO-Kiszonka-KOBYLNIKI'!R22,'11-ISO-Kiszonka-GOLA'!R22,'11-ISO-Kiszonka-KAROLEW'!R22,'11-ISO-Kiszonka-TUREW'!R22,'11-ISO-Kiszonka-ANTCZAK'!R22,'11-ISO-Kiszonka-BESTRY'!R22,'11-ISO-Kiszonka-FRANKIEWICZ'!R22,'11-ISO-Kiszonka-MAJDECKI'!R22,'11-ISO-Kiszonka-BARA'!R22,'11-ISO-Kiszonka-KAPICAMARIANNA'!R22,'11-ISO-Kiszonka-KUBIAK'!R22,'11-ISO-Kiszonka-TODOROWSKI'!R22,'11-ISO-Kiszonka-RASIŃSKI'!R22,'11-ISO-Kiszonka-DUBIEL'!R22)</f>
        <v>16540.222236913065</v>
      </c>
      <c r="F18" s="135">
        <f>AVERAGE('11-ISO-Kiszonka-KRASNODĘBSKI'!T22,'11-ISO-Kiszonka-JURZYK'!T22,'11-ISO-Kiszonka-CYRAN'!T22,'11-ISO-Kiszonka-WYSZYŃSKI'!T22,'11-ISO-Kiszonka-NIEMIRA'!T22,'11-ISO-Kiszonka-DOLECKI'!T22,'11-ISO-Kiszonka-MIŚKIEWICZ'!T22,'11-ISO-Kiszonka-SK DOBRZYNIEWO'!T22,'11-ISO-Kiszonka-BĄDECZ'!T22,'11-ISO-Kiszonka-POLANOWICE'!T22,'11-ISO-Kiszonka-TIPPERARY'!T22,'11-ISO-Kiszonka-KOSOWO'!T22,'11-ISO-Kiszonka-PAWŁOWICE'!T22,'11-ISO-Kiszonka-KOBYLNIKI'!T22,'11-ISO-Kiszonka-GOLA'!T22,'11-ISO-Kiszonka-KAROLEW'!T22,'11-ISO-Kiszonka-TUREW'!T22,'11-ISO-Kiszonka-ANTCZAK'!T22,'11-ISO-Kiszonka-BESTRY'!T22,'11-ISO-Kiszonka-FRANKIEWICZ'!T22,'11-ISO-Kiszonka-MAJDECKI'!T22,'11-ISO-Kiszonka-BARA'!T22,'11-ISO-Kiszonka-KAPICAMARIANNA'!T22,'11-ISO-Kiszonka-KUBIAK'!T22,'11-ISO-Kiszonka-TODOROWSKI'!T22,'11-ISO-Kiszonka-RASIŃSKI'!T22,'11-ISO-Kiszonka-DUBIEL'!T22)</f>
        <v>14565.318666864965</v>
      </c>
      <c r="G18" s="136">
        <f>AVERAGE('11-ISO-Kiszonka-KRASNODĘBSKI'!W22,'11-ISO-Kiszonka-JURZYK'!W22,'11-ISO-Kiszonka-CYRAN'!W22,'11-ISO-Kiszonka-WYSZYŃSKI'!W22,'11-ISO-Kiszonka-NIEMIRA'!W22,'11-ISO-Kiszonka-DOLECKI'!W22,'11-ISO-Kiszonka-MIŚKIEWICZ'!W22,'11-ISO-Kiszonka-SK DOBRZYNIEWO'!W22,'11-ISO-Kiszonka-BĄDECZ'!W22,'11-ISO-Kiszonka-POLANOWICE'!W22,'11-ISO-Kiszonka-TIPPERARY'!W22,'11-ISO-Kiszonka-KOSOWO'!W22,'11-ISO-Kiszonka-PAWŁOWICE'!W22,'11-ISO-Kiszonka-KOBYLNIKI'!W22,'11-ISO-Kiszonka-GOLA'!W22,'11-ISO-Kiszonka-KAROLEW'!W22,'11-ISO-Kiszonka-TUREW'!W22,'11-ISO-Kiszonka-ANTCZAK'!W22,'11-ISO-Kiszonka-BESTRY'!W22,'11-ISO-Kiszonka-FRANKIEWICZ'!W22,'11-ISO-Kiszonka-MAJDECKI'!W22,'11-ISO-Kiszonka-BARA'!W22,'11-ISO-Kiszonka-KAPICAMARIANNA'!W22,'11-ISO-Kiszonka-KUBIAK'!W22,'11-ISO-Kiszonka-TODOROWSKI'!W22,'11-ISO-Kiszonka-RASIŃSKI'!W22,'11-ISO-Kiszonka-DUBIEL'!W22)</f>
        <v>32.411528065999349</v>
      </c>
      <c r="H18" s="136">
        <f>AVERAGE('11-ISO-Kiszonka-KRASNODĘBSKI'!X22,'11-ISO-Kiszonka-JURZYK'!X22,'11-ISO-Kiszonka-CYRAN'!X22,'11-ISO-Kiszonka-WYSZYŃSKI'!X22,'11-ISO-Kiszonka-NIEMIRA'!X22,'11-ISO-Kiszonka-DOLECKI'!X22,'11-ISO-Kiszonka-MIŚKIEWICZ'!X22,'11-ISO-Kiszonka-SK DOBRZYNIEWO'!X22,'11-ISO-Kiszonka-BĄDECZ'!X22,'11-ISO-Kiszonka-POLANOWICE'!X22,'11-ISO-Kiszonka-TIPPERARY'!X22,'11-ISO-Kiszonka-KOSOWO'!X22,'11-ISO-Kiszonka-PAWŁOWICE'!X22,'11-ISO-Kiszonka-KOBYLNIKI'!X22,'11-ISO-Kiszonka-GOLA'!X22,'11-ISO-Kiszonka-KAROLEW'!X22,'11-ISO-Kiszonka-TUREW'!X22,'11-ISO-Kiszonka-ANTCZAK'!X22,'11-ISO-Kiszonka-BESTRY'!X22,'11-ISO-Kiszonka-FRANKIEWICZ'!X22,'11-ISO-Kiszonka-MAJDECKI'!X22,'11-ISO-Kiszonka-BARA'!X22,'11-ISO-Kiszonka-KAPICAMARIANNA'!X22,'11-ISO-Kiszonka-KUBIAK'!X22,'11-ISO-Kiszonka-TODOROWSKI'!X22,'11-ISO-Kiszonka-RASIŃSKI'!X22,'11-ISO-Kiszonka-DUBIEL'!X22)</f>
        <v>45.858894076877171</v>
      </c>
      <c r="I18" s="135">
        <f>AVERAGE('11-ISO-Kiszonka-KRASNODĘBSKI'!U22,'11-ISO-Kiszonka-JURZYK'!U22,'11-ISO-Kiszonka-CYRAN'!U22,'11-ISO-Kiszonka-WYSZYŃSKI'!U22,'11-ISO-Kiszonka-NIEMIRA'!U22,'11-ISO-Kiszonka-DOLECKI'!U22,'11-ISO-Kiszonka-MIŚKIEWICZ'!U22,'11-ISO-Kiszonka-SK DOBRZYNIEWO'!U22,'11-ISO-Kiszonka-BĄDECZ'!U22,'11-ISO-Kiszonka-POLANOWICE'!U22,'11-ISO-Kiszonka-TIPPERARY'!U22,'11-ISO-Kiszonka-KOSOWO'!U22,'11-ISO-Kiszonka-PAWŁOWICE'!U22,'11-ISO-Kiszonka-KOBYLNIKI'!U22,'11-ISO-Kiszonka-GOLA'!U22,'11-ISO-Kiszonka-KAROLEW'!U22,'11-ISO-Kiszonka-TUREW'!U22,'11-ISO-Kiszonka-ANTCZAK'!U22,'11-ISO-Kiszonka-BESTRY'!U22,'11-ISO-Kiszonka-FRANKIEWICZ'!U22,'11-ISO-Kiszonka-MAJDECKI'!U22,'11-ISO-Kiszonka-BARA'!U22,'11-ISO-Kiszonka-KAPICAMARIANNA'!U22,'11-ISO-Kiszonka-KUBIAK'!U22,'11-ISO-Kiszonka-TODOROWSKI'!U22,'11-ISO-Kiszonka-RASIŃSKI'!U22,'11-ISO-Kiszonka-DUBIEL'!U22)</f>
        <v>45.666666666666664</v>
      </c>
      <c r="J18" s="135">
        <f>AVERAGE('11-ISO-Kiszonka-KRASNODĘBSKI'!V22,'11-ISO-Kiszonka-JURZYK'!V22,'11-ISO-Kiszonka-CYRAN'!V22,'11-ISO-Kiszonka-WYSZYŃSKI'!V22,'11-ISO-Kiszonka-NIEMIRA'!V22,'11-ISO-Kiszonka-DOLECKI'!V22,'11-ISO-Kiszonka-MIŚKIEWICZ'!V22,'11-ISO-Kiszonka-SK DOBRZYNIEWO'!V22,'11-ISO-Kiszonka-BĄDECZ'!V22,'11-ISO-Kiszonka-POLANOWICE'!V22,'11-ISO-Kiszonka-TIPPERARY'!V22,'11-ISO-Kiszonka-KOSOWO'!V22,'11-ISO-Kiszonka-PAWŁOWICE'!V22,'11-ISO-Kiszonka-KOBYLNIKI'!V22,'11-ISO-Kiszonka-GOLA'!V22,'11-ISO-Kiszonka-KAROLEW'!V22,'11-ISO-Kiszonka-TUREW'!V22,'11-ISO-Kiszonka-ANTCZAK'!V22,'11-ISO-Kiszonka-BESTRY'!V22,'11-ISO-Kiszonka-FRANKIEWICZ'!V22,'11-ISO-Kiszonka-MAJDECKI'!V22,'11-ISO-Kiszonka-BARA'!V22,'11-ISO-Kiszonka-KAPICAMARIANNA'!V22,'11-ISO-Kiszonka-KUBIAK'!V22,'11-ISO-Kiszonka-TODOROWSKI'!V22,'11-ISO-Kiszonka-RASIŃSKI'!V22,'11-ISO-Kiszonka-DUBIEL'!V22)</f>
        <v>66.555555555555557</v>
      </c>
      <c r="K18" s="199">
        <f t="shared" si="0"/>
        <v>37591</v>
      </c>
    </row>
    <row r="19" spans="1:11" ht="20.25">
      <c r="B19" s="132" t="s">
        <v>174</v>
      </c>
      <c r="C19" s="130">
        <f>'PLONY-POLSKA ŚRODK'!H19</f>
        <v>18.375661292523212</v>
      </c>
      <c r="D19" s="130">
        <f>AVERAGE('11-ISO-Kiszonka-KRASNODĘBSKI'!P23,'11-ISO-Kiszonka-JURZYK'!P23,'11-ISO-Kiszonka-CYRAN'!P23,'11-ISO-Kiszonka-WYSZYŃSKI'!P23,'11-ISO-Kiszonka-NIEMIRA'!P23,'11-ISO-Kiszonka-DOLECKI'!P23,'11-ISO-Kiszonka-MIŚKIEWICZ'!P23,'11-ISO-Kiszonka-SK DOBRZYNIEWO'!P23,'11-ISO-Kiszonka-BĄDECZ'!P23,'11-ISO-Kiszonka-POLANOWICE'!P23,'11-ISO-Kiszonka-TIPPERARY'!P23,'11-ISO-Kiszonka-KOSOWO'!P23,'11-ISO-Kiszonka-PAWŁOWICE'!P23,'11-ISO-Kiszonka-KOBYLNIKI'!P23,'11-ISO-Kiszonka-GOLA'!P23,'11-ISO-Kiszonka-KAROLEW'!P23,'11-ISO-Kiszonka-TUREW'!P23,'11-ISO-Kiszonka-ANTCZAK'!P23,'11-ISO-Kiszonka-BESTRY'!P23,'11-ISO-Kiszonka-FRANKIEWICZ'!P23,'11-ISO-Kiszonka-MAJDECKI'!P23,'11-ISO-Kiszonka-BARA'!P23,'11-ISO-Kiszonka-KAPICAMARIANNA'!P23,'11-ISO-Kiszonka-KUBIAK'!P23,'11-ISO-Kiszonka-TODOROWSKI'!P23,'11-ISO-Kiszonka-RASIŃSKI'!P23,'11-ISO-Kiszonka-DUBIEL'!P23)</f>
        <v>70.241147994995117</v>
      </c>
      <c r="E19" s="129">
        <f>AVERAGE('11-ISO-Kiszonka-KRASNODĘBSKI'!R23,'11-ISO-Kiszonka-JURZYK'!R23,'11-ISO-Kiszonka-CYRAN'!R23,'11-ISO-Kiszonka-WYSZYŃSKI'!R23,'11-ISO-Kiszonka-NIEMIRA'!R23,'11-ISO-Kiszonka-DOLECKI'!R23,'11-ISO-Kiszonka-MIŚKIEWICZ'!R23,'11-ISO-Kiszonka-SK DOBRZYNIEWO'!R23,'11-ISO-Kiszonka-BĄDECZ'!R23,'11-ISO-Kiszonka-POLANOWICE'!R23,'11-ISO-Kiszonka-TIPPERARY'!R23,'11-ISO-Kiszonka-KOSOWO'!R23,'11-ISO-Kiszonka-PAWŁOWICE'!R23,'11-ISO-Kiszonka-KOBYLNIKI'!R23,'11-ISO-Kiszonka-GOLA'!R23,'11-ISO-Kiszonka-KAROLEW'!R23,'11-ISO-Kiszonka-TUREW'!R23,'11-ISO-Kiszonka-ANTCZAK'!R23,'11-ISO-Kiszonka-BESTRY'!R23,'11-ISO-Kiszonka-FRANKIEWICZ'!R23,'11-ISO-Kiszonka-MAJDECKI'!R23,'11-ISO-Kiszonka-BARA'!R23,'11-ISO-Kiszonka-KAPICAMARIANNA'!R23,'11-ISO-Kiszonka-KUBIAK'!R23,'11-ISO-Kiszonka-TODOROWSKI'!R23,'11-ISO-Kiszonka-RASIŃSKI'!R23,'11-ISO-Kiszonka-DUBIEL'!R23)</f>
        <v>16629.163593403748</v>
      </c>
      <c r="F19" s="129">
        <f>AVERAGE('11-ISO-Kiszonka-KRASNODĘBSKI'!T23,'11-ISO-Kiszonka-JURZYK'!T23,'11-ISO-Kiszonka-CYRAN'!T23,'11-ISO-Kiszonka-WYSZYŃSKI'!T23,'11-ISO-Kiszonka-NIEMIRA'!T23,'11-ISO-Kiszonka-DOLECKI'!T23,'11-ISO-Kiszonka-MIŚKIEWICZ'!T23,'11-ISO-Kiszonka-SK DOBRZYNIEWO'!T23,'11-ISO-Kiszonka-BĄDECZ'!T23,'11-ISO-Kiszonka-POLANOWICE'!T23,'11-ISO-Kiszonka-TIPPERARY'!T23,'11-ISO-Kiszonka-KOSOWO'!T23,'11-ISO-Kiszonka-PAWŁOWICE'!T23,'11-ISO-Kiszonka-KOBYLNIKI'!T23,'11-ISO-Kiszonka-GOLA'!T23,'11-ISO-Kiszonka-KAROLEW'!T23,'11-ISO-Kiszonka-TUREW'!T23,'11-ISO-Kiszonka-ANTCZAK'!T23,'11-ISO-Kiszonka-BESTRY'!T23,'11-ISO-Kiszonka-FRANKIEWICZ'!T23,'11-ISO-Kiszonka-MAJDECKI'!T23,'11-ISO-Kiszonka-BARA'!T23,'11-ISO-Kiszonka-KAPICAMARIANNA'!T23,'11-ISO-Kiszonka-KUBIAK'!T23,'11-ISO-Kiszonka-TODOROWSKI'!T23,'11-ISO-Kiszonka-RASIŃSKI'!T23,'11-ISO-Kiszonka-DUBIEL'!T23)</f>
        <v>14743.972337133169</v>
      </c>
      <c r="G19" s="130">
        <f>AVERAGE('11-ISO-Kiszonka-KRASNODĘBSKI'!W23,'11-ISO-Kiszonka-JURZYK'!W23,'11-ISO-Kiszonka-CYRAN'!W23,'11-ISO-Kiszonka-WYSZYŃSKI'!W23,'11-ISO-Kiszonka-NIEMIRA'!W23,'11-ISO-Kiszonka-DOLECKI'!W23,'11-ISO-Kiszonka-MIŚKIEWICZ'!W23,'11-ISO-Kiszonka-SK DOBRZYNIEWO'!W23,'11-ISO-Kiszonka-BĄDECZ'!W23,'11-ISO-Kiszonka-POLANOWICE'!W23,'11-ISO-Kiszonka-TIPPERARY'!W23,'11-ISO-Kiszonka-KOSOWO'!W23,'11-ISO-Kiszonka-PAWŁOWICE'!W23,'11-ISO-Kiszonka-KOBYLNIKI'!W23,'11-ISO-Kiszonka-GOLA'!W23,'11-ISO-Kiszonka-KAROLEW'!W23,'11-ISO-Kiszonka-TUREW'!W23,'11-ISO-Kiszonka-ANTCZAK'!W23,'11-ISO-Kiszonka-BESTRY'!W23,'11-ISO-Kiszonka-FRANKIEWICZ'!W23,'11-ISO-Kiszonka-MAJDECKI'!W23,'11-ISO-Kiszonka-BARA'!W23,'11-ISO-Kiszonka-KAPICAMARIANNA'!W23,'11-ISO-Kiszonka-KUBIAK'!W23,'11-ISO-Kiszonka-TODOROWSKI'!W23,'11-ISO-Kiszonka-RASIŃSKI'!W23,'11-ISO-Kiszonka-DUBIEL'!W23)</f>
        <v>33.497205543518071</v>
      </c>
      <c r="H19" s="130">
        <f>AVERAGE('11-ISO-Kiszonka-KRASNODĘBSKI'!X23,'11-ISO-Kiszonka-JURZYK'!X23,'11-ISO-Kiszonka-CYRAN'!X23,'11-ISO-Kiszonka-WYSZYŃSKI'!X23,'11-ISO-Kiszonka-NIEMIRA'!X23,'11-ISO-Kiszonka-DOLECKI'!X23,'11-ISO-Kiszonka-MIŚKIEWICZ'!X23,'11-ISO-Kiszonka-SK DOBRZYNIEWO'!X23,'11-ISO-Kiszonka-BĄDECZ'!X23,'11-ISO-Kiszonka-POLANOWICE'!X23,'11-ISO-Kiszonka-TIPPERARY'!X23,'11-ISO-Kiszonka-KOSOWO'!X23,'11-ISO-Kiszonka-PAWŁOWICE'!X23,'11-ISO-Kiszonka-KOBYLNIKI'!X23,'11-ISO-Kiszonka-GOLA'!X23,'11-ISO-Kiszonka-KAROLEW'!X23,'11-ISO-Kiszonka-TUREW'!X23,'11-ISO-Kiszonka-ANTCZAK'!X23,'11-ISO-Kiszonka-BESTRY'!X23,'11-ISO-Kiszonka-FRANKIEWICZ'!X23,'11-ISO-Kiszonka-MAJDECKI'!X23,'11-ISO-Kiszonka-BARA'!X23,'11-ISO-Kiszonka-KAPICAMARIANNA'!X23,'11-ISO-Kiszonka-KUBIAK'!X23,'11-ISO-Kiszonka-TODOROWSKI'!X23,'11-ISO-Kiszonka-RASIŃSKI'!X23,'11-ISO-Kiszonka-DUBIEL'!X23)</f>
        <v>42.92021732966105</v>
      </c>
      <c r="I19" s="129">
        <f>AVERAGE('11-ISO-Kiszonka-KRASNODĘBSKI'!U23,'11-ISO-Kiszonka-JURZYK'!U23,'11-ISO-Kiszonka-CYRAN'!U23,'11-ISO-Kiszonka-WYSZYŃSKI'!U23,'11-ISO-Kiszonka-NIEMIRA'!U23,'11-ISO-Kiszonka-DOLECKI'!U23,'11-ISO-Kiszonka-MIŚKIEWICZ'!U23,'11-ISO-Kiszonka-SK DOBRZYNIEWO'!U23,'11-ISO-Kiszonka-BĄDECZ'!U23,'11-ISO-Kiszonka-POLANOWICE'!U23,'11-ISO-Kiszonka-TIPPERARY'!U23,'11-ISO-Kiszonka-KOSOWO'!U23,'11-ISO-Kiszonka-PAWŁOWICE'!U23,'11-ISO-Kiszonka-KOBYLNIKI'!U23,'11-ISO-Kiszonka-GOLA'!U23,'11-ISO-Kiszonka-KAROLEW'!U23,'11-ISO-Kiszonka-TUREW'!U23,'11-ISO-Kiszonka-ANTCZAK'!U23,'11-ISO-Kiszonka-BESTRY'!U23,'11-ISO-Kiszonka-FRANKIEWICZ'!U23,'11-ISO-Kiszonka-MAJDECKI'!U23,'11-ISO-Kiszonka-BARA'!U23,'11-ISO-Kiszonka-KAPICAMARIANNA'!U23,'11-ISO-Kiszonka-KUBIAK'!U23,'11-ISO-Kiszonka-TODOROWSKI'!U23,'11-ISO-Kiszonka-RASIŃSKI'!U23,'11-ISO-Kiszonka-DUBIEL'!U23)</f>
        <v>44.333333333333336</v>
      </c>
      <c r="J19" s="129">
        <f>AVERAGE('11-ISO-Kiszonka-KRASNODĘBSKI'!V23,'11-ISO-Kiszonka-JURZYK'!V23,'11-ISO-Kiszonka-CYRAN'!V23,'11-ISO-Kiszonka-WYSZYŃSKI'!V23,'11-ISO-Kiszonka-NIEMIRA'!V23,'11-ISO-Kiszonka-DOLECKI'!V23,'11-ISO-Kiszonka-MIŚKIEWICZ'!V23,'11-ISO-Kiszonka-SK DOBRZYNIEWO'!V23,'11-ISO-Kiszonka-BĄDECZ'!V23,'11-ISO-Kiszonka-POLANOWICE'!V23,'11-ISO-Kiszonka-TIPPERARY'!V23,'11-ISO-Kiszonka-KOSOWO'!V23,'11-ISO-Kiszonka-PAWŁOWICE'!V23,'11-ISO-Kiszonka-KOBYLNIKI'!V23,'11-ISO-Kiszonka-GOLA'!V23,'11-ISO-Kiszonka-KAROLEW'!V23,'11-ISO-Kiszonka-TUREW'!V23,'11-ISO-Kiszonka-ANTCZAK'!V23,'11-ISO-Kiszonka-BESTRY'!V23,'11-ISO-Kiszonka-FRANKIEWICZ'!V23,'11-ISO-Kiszonka-MAJDECKI'!V23,'11-ISO-Kiszonka-BARA'!V23,'11-ISO-Kiszonka-KAPICAMARIANNA'!V23,'11-ISO-Kiszonka-KUBIAK'!V23,'11-ISO-Kiszonka-TODOROWSKI'!V23,'11-ISO-Kiszonka-RASIŃSKI'!V23,'11-ISO-Kiszonka-DUBIEL'!V23)</f>
        <v>67.458333333333329</v>
      </c>
      <c r="K19" s="198">
        <f t="shared" si="0"/>
        <v>37794</v>
      </c>
    </row>
    <row r="20" spans="1:11" ht="20.25">
      <c r="B20" s="132" t="s">
        <v>175</v>
      </c>
      <c r="C20" s="130">
        <f>'PLONY-POLSKA ŚRODK'!H20</f>
        <v>18.380634833158521</v>
      </c>
      <c r="D20" s="130">
        <f>AVERAGE('11-ISO-Kiszonka-KRASNODĘBSKI'!P25,'11-ISO-Kiszonka-JURZYK'!P25,'11-ISO-Kiszonka-CYRAN'!P25,'11-ISO-Kiszonka-WYSZYŃSKI'!P25,'11-ISO-Kiszonka-NIEMIRA'!P25,'11-ISO-Kiszonka-DOLECKI'!P25,'11-ISO-Kiszonka-MIŚKIEWICZ'!P25,'11-ISO-Kiszonka-SK DOBRZYNIEWO'!P25,'11-ISO-Kiszonka-BĄDECZ'!P25,'11-ISO-Kiszonka-POLANOWICE'!P25,'11-ISO-Kiszonka-TIPPERARY'!P25,'11-ISO-Kiszonka-KOSOWO'!P25,'11-ISO-Kiszonka-PAWŁOWICE'!P25,'11-ISO-Kiszonka-KOBYLNIKI'!P25,'11-ISO-Kiszonka-GOLA'!P25,'11-ISO-Kiszonka-KAROLEW'!P25,'11-ISO-Kiszonka-TUREW'!P25,'11-ISO-Kiszonka-ANTCZAK'!P25,'11-ISO-Kiszonka-BESTRY'!P25,'11-ISO-Kiszonka-FRANKIEWICZ'!P25,'11-ISO-Kiszonka-MAJDECKI'!P25,'11-ISO-Kiszonka-BARA'!P25,'11-ISO-Kiszonka-KAPICAMARIANNA'!P25,'11-ISO-Kiszonka-KUBIAK'!P25,'11-ISO-Kiszonka-TODOROWSKI'!P25,'11-ISO-Kiszonka-RASIŃSKI'!P25,'11-ISO-Kiszonka-DUBIEL'!P25)</f>
        <v>70.334049377441403</v>
      </c>
      <c r="E20" s="129">
        <f>AVERAGE('11-ISO-Kiszonka-KRASNODĘBSKI'!R25,'11-ISO-Kiszonka-JURZYK'!R25,'11-ISO-Kiszonka-CYRAN'!R25,'11-ISO-Kiszonka-WYSZYŃSKI'!R25,'11-ISO-Kiszonka-NIEMIRA'!R25,'11-ISO-Kiszonka-DOLECKI'!R25,'11-ISO-Kiszonka-MIŚKIEWICZ'!R25,'11-ISO-Kiszonka-SK DOBRZYNIEWO'!R25,'11-ISO-Kiszonka-BĄDECZ'!R25,'11-ISO-Kiszonka-POLANOWICE'!R25,'11-ISO-Kiszonka-TIPPERARY'!R25,'11-ISO-Kiszonka-KOSOWO'!R25,'11-ISO-Kiszonka-PAWŁOWICE'!R25,'11-ISO-Kiszonka-KOBYLNIKI'!R25,'11-ISO-Kiszonka-GOLA'!R25,'11-ISO-Kiszonka-KAROLEW'!R25,'11-ISO-Kiszonka-TUREW'!R25,'11-ISO-Kiszonka-ANTCZAK'!R25,'11-ISO-Kiszonka-BESTRY'!R25,'11-ISO-Kiszonka-FRANKIEWICZ'!R25,'11-ISO-Kiszonka-MAJDECKI'!R25,'11-ISO-Kiszonka-BARA'!R25,'11-ISO-Kiszonka-KAPICAMARIANNA'!R25,'11-ISO-Kiszonka-KUBIAK'!R25,'11-ISO-Kiszonka-TODOROWSKI'!R25,'11-ISO-Kiszonka-RASIŃSKI'!R25,'11-ISO-Kiszonka-DUBIEL'!R25)</f>
        <v>16631.10834659994</v>
      </c>
      <c r="F20" s="129">
        <f>AVERAGE('11-ISO-Kiszonka-KRASNODĘBSKI'!T25,'11-ISO-Kiszonka-JURZYK'!T25,'11-ISO-Kiszonka-CYRAN'!T25,'11-ISO-Kiszonka-WYSZYŃSKI'!T25,'11-ISO-Kiszonka-NIEMIRA'!T25,'11-ISO-Kiszonka-DOLECKI'!T25,'11-ISO-Kiszonka-MIŚKIEWICZ'!T25,'11-ISO-Kiszonka-SK DOBRZYNIEWO'!T25,'11-ISO-Kiszonka-BĄDECZ'!T25,'11-ISO-Kiszonka-POLANOWICE'!T25,'11-ISO-Kiszonka-TIPPERARY'!T25,'11-ISO-Kiszonka-KOSOWO'!T25,'11-ISO-Kiszonka-PAWŁOWICE'!T25,'11-ISO-Kiszonka-KOBYLNIKI'!T25,'11-ISO-Kiszonka-GOLA'!T25,'11-ISO-Kiszonka-KAROLEW'!T25,'11-ISO-Kiszonka-TUREW'!T25,'11-ISO-Kiszonka-ANTCZAK'!T25,'11-ISO-Kiszonka-BESTRY'!T25,'11-ISO-Kiszonka-FRANKIEWICZ'!T25,'11-ISO-Kiszonka-MAJDECKI'!T25,'11-ISO-Kiszonka-BARA'!T25,'11-ISO-Kiszonka-KAPICAMARIANNA'!T25,'11-ISO-Kiszonka-KUBIAK'!T25,'11-ISO-Kiszonka-TODOROWSKI'!T25,'11-ISO-Kiszonka-RASIŃSKI'!T25,'11-ISO-Kiszonka-DUBIEL'!T25)</f>
        <v>14755.772277508637</v>
      </c>
      <c r="G20" s="130">
        <f>AVERAGE('11-ISO-Kiszonka-KRASNODĘBSKI'!W25,'11-ISO-Kiszonka-JURZYK'!W25,'11-ISO-Kiszonka-CYRAN'!W25,'11-ISO-Kiszonka-WYSZYŃSKI'!W25,'11-ISO-Kiszonka-NIEMIRA'!W25,'11-ISO-Kiszonka-DOLECKI'!W25,'11-ISO-Kiszonka-MIŚKIEWICZ'!W25,'11-ISO-Kiszonka-SK DOBRZYNIEWO'!W25,'11-ISO-Kiszonka-BĄDECZ'!W25,'11-ISO-Kiszonka-POLANOWICE'!W25,'11-ISO-Kiszonka-TIPPERARY'!W25,'11-ISO-Kiszonka-KOSOWO'!W25,'11-ISO-Kiszonka-PAWŁOWICE'!W25,'11-ISO-Kiszonka-KOBYLNIKI'!W25,'11-ISO-Kiszonka-GOLA'!W25,'11-ISO-Kiszonka-KAROLEW'!W25,'11-ISO-Kiszonka-TUREW'!W25,'11-ISO-Kiszonka-ANTCZAK'!W25,'11-ISO-Kiszonka-BESTRY'!W25,'11-ISO-Kiszonka-FRANKIEWICZ'!W25,'11-ISO-Kiszonka-MAJDECKI'!W25,'11-ISO-Kiszonka-BARA'!W25,'11-ISO-Kiszonka-KAPICAMARIANNA'!W25,'11-ISO-Kiszonka-KUBIAK'!W25,'11-ISO-Kiszonka-TODOROWSKI'!W25,'11-ISO-Kiszonka-RASIŃSKI'!W25,'11-ISO-Kiszonka-DUBIEL'!W25)</f>
        <v>34.851277479691937</v>
      </c>
      <c r="H20" s="130">
        <f>AVERAGE('11-ISO-Kiszonka-KRASNODĘBSKI'!X25,'11-ISO-Kiszonka-JURZYK'!X25,'11-ISO-Kiszonka-CYRAN'!X25,'11-ISO-Kiszonka-WYSZYŃSKI'!X25,'11-ISO-Kiszonka-NIEMIRA'!X25,'11-ISO-Kiszonka-DOLECKI'!X25,'11-ISO-Kiszonka-MIŚKIEWICZ'!X25,'11-ISO-Kiszonka-SK DOBRZYNIEWO'!X25,'11-ISO-Kiszonka-BĄDECZ'!X25,'11-ISO-Kiszonka-POLANOWICE'!X25,'11-ISO-Kiszonka-TIPPERARY'!X25,'11-ISO-Kiszonka-KOSOWO'!X25,'11-ISO-Kiszonka-PAWŁOWICE'!X25,'11-ISO-Kiszonka-KOBYLNIKI'!X25,'11-ISO-Kiszonka-GOLA'!X25,'11-ISO-Kiszonka-KAROLEW'!X25,'11-ISO-Kiszonka-TUREW'!X25,'11-ISO-Kiszonka-ANTCZAK'!X25,'11-ISO-Kiszonka-BESTRY'!X25,'11-ISO-Kiszonka-FRANKIEWICZ'!X25,'11-ISO-Kiszonka-MAJDECKI'!X25,'11-ISO-Kiszonka-BARA'!X25,'11-ISO-Kiszonka-KAPICAMARIANNA'!X25,'11-ISO-Kiszonka-KUBIAK'!X25,'11-ISO-Kiszonka-TODOROWSKI'!X25,'11-ISO-Kiszonka-RASIŃSKI'!X25,'11-ISO-Kiszonka-DUBIEL'!X25)</f>
        <v>41.671375364823774</v>
      </c>
      <c r="I20" s="129">
        <f>AVERAGE('11-ISO-Kiszonka-KRASNODĘBSKI'!U25,'11-ISO-Kiszonka-JURZYK'!U25,'11-ISO-Kiszonka-CYRAN'!U25,'11-ISO-Kiszonka-WYSZYŃSKI'!U25,'11-ISO-Kiszonka-NIEMIRA'!U25,'11-ISO-Kiszonka-DOLECKI'!U25,'11-ISO-Kiszonka-MIŚKIEWICZ'!U25,'11-ISO-Kiszonka-SK DOBRZYNIEWO'!U25,'11-ISO-Kiszonka-BĄDECZ'!U25,'11-ISO-Kiszonka-POLANOWICE'!U25,'11-ISO-Kiszonka-TIPPERARY'!U25,'11-ISO-Kiszonka-KOSOWO'!U25,'11-ISO-Kiszonka-PAWŁOWICE'!U25,'11-ISO-Kiszonka-KOBYLNIKI'!U25,'11-ISO-Kiszonka-GOLA'!U25,'11-ISO-Kiszonka-KAROLEW'!U25,'11-ISO-Kiszonka-TUREW'!U25,'11-ISO-Kiszonka-ANTCZAK'!U25,'11-ISO-Kiszonka-BESTRY'!U25,'11-ISO-Kiszonka-FRANKIEWICZ'!U25,'11-ISO-Kiszonka-MAJDECKI'!U25,'11-ISO-Kiszonka-BARA'!U25,'11-ISO-Kiszonka-KAPICAMARIANNA'!U25,'11-ISO-Kiszonka-KUBIAK'!U25,'11-ISO-Kiszonka-TODOROWSKI'!U25,'11-ISO-Kiszonka-RASIŃSKI'!U25,'11-ISO-Kiszonka-DUBIEL'!U25)</f>
        <v>44.090909090909093</v>
      </c>
      <c r="J20" s="129">
        <f>AVERAGE('11-ISO-Kiszonka-KRASNODĘBSKI'!V25,'11-ISO-Kiszonka-JURZYK'!V25,'11-ISO-Kiszonka-CYRAN'!V25,'11-ISO-Kiszonka-WYSZYŃSKI'!V25,'11-ISO-Kiszonka-NIEMIRA'!V25,'11-ISO-Kiszonka-DOLECKI'!V25,'11-ISO-Kiszonka-MIŚKIEWICZ'!V25,'11-ISO-Kiszonka-SK DOBRZYNIEWO'!V25,'11-ISO-Kiszonka-BĄDECZ'!V25,'11-ISO-Kiszonka-POLANOWICE'!V25,'11-ISO-Kiszonka-TIPPERARY'!V25,'11-ISO-Kiszonka-KOSOWO'!V25,'11-ISO-Kiszonka-PAWŁOWICE'!V25,'11-ISO-Kiszonka-KOBYLNIKI'!V25,'11-ISO-Kiszonka-GOLA'!V25,'11-ISO-Kiszonka-KAROLEW'!V25,'11-ISO-Kiszonka-TUREW'!V25,'11-ISO-Kiszonka-ANTCZAK'!V25,'11-ISO-Kiszonka-BESTRY'!V25,'11-ISO-Kiszonka-FRANKIEWICZ'!V25,'11-ISO-Kiszonka-MAJDECKI'!V25,'11-ISO-Kiszonka-BARA'!V25,'11-ISO-Kiszonka-KAPICAMARIANNA'!V25,'11-ISO-Kiszonka-KUBIAK'!V25,'11-ISO-Kiszonka-TODOROWSKI'!V25,'11-ISO-Kiszonka-RASIŃSKI'!V25,'11-ISO-Kiszonka-DUBIEL'!V25)</f>
        <v>67.5</v>
      </c>
      <c r="K20" s="198">
        <f t="shared" si="0"/>
        <v>37798</v>
      </c>
    </row>
    <row r="21" spans="1:11" ht="20.25">
      <c r="B21" s="132" t="s">
        <v>176</v>
      </c>
      <c r="C21" s="130">
        <f>'PLONY-POLSKA ŚRODK'!H21</f>
        <v>18.741462129503603</v>
      </c>
      <c r="D21" s="130">
        <f>AVERAGE('11-ISO-Kiszonka-KRASNODĘBSKI'!P27,'11-ISO-Kiszonka-JURZYK'!P27,'11-ISO-Kiszonka-CYRAN'!P27,'11-ISO-Kiszonka-WYSZYŃSKI'!P27,'11-ISO-Kiszonka-NIEMIRA'!P27,'11-ISO-Kiszonka-DOLECKI'!P27,'11-ISO-Kiszonka-MIŚKIEWICZ'!P27,'11-ISO-Kiszonka-SK DOBRZYNIEWO'!P27,'11-ISO-Kiszonka-BĄDECZ'!P27,'11-ISO-Kiszonka-POLANOWICE'!P27,'11-ISO-Kiszonka-TIPPERARY'!P27,'11-ISO-Kiszonka-KOSOWO'!P27,'11-ISO-Kiszonka-PAWŁOWICE'!P27,'11-ISO-Kiszonka-KOBYLNIKI'!P27,'11-ISO-Kiszonka-GOLA'!P27,'11-ISO-Kiszonka-KAROLEW'!P27,'11-ISO-Kiszonka-TUREW'!P27,'11-ISO-Kiszonka-ANTCZAK'!P27,'11-ISO-Kiszonka-BESTRY'!P27,'11-ISO-Kiszonka-FRANKIEWICZ'!P27,'11-ISO-Kiszonka-MAJDECKI'!P27,'11-ISO-Kiszonka-BARA'!P27,'11-ISO-Kiszonka-KAPICAMARIANNA'!P27,'11-ISO-Kiszonka-KUBIAK'!P27,'11-ISO-Kiszonka-TODOROWSKI'!P27,'11-ISO-Kiszonka-RASIŃSKI'!P27,'11-ISO-Kiszonka-DUBIEL'!P27)</f>
        <v>71.693393951416027</v>
      </c>
      <c r="E21" s="129">
        <f>AVERAGE('11-ISO-Kiszonka-KRASNODĘBSKI'!R27,'11-ISO-Kiszonka-JURZYK'!R27,'11-ISO-Kiszonka-CYRAN'!R27,'11-ISO-Kiszonka-WYSZYŃSKI'!R27,'11-ISO-Kiszonka-NIEMIRA'!R27,'11-ISO-Kiszonka-DOLECKI'!R27,'11-ISO-Kiszonka-MIŚKIEWICZ'!R27,'11-ISO-Kiszonka-SK DOBRZYNIEWO'!R27,'11-ISO-Kiszonka-BĄDECZ'!R27,'11-ISO-Kiszonka-POLANOWICE'!R27,'11-ISO-Kiszonka-TIPPERARY'!R27,'11-ISO-Kiszonka-KOSOWO'!R27,'11-ISO-Kiszonka-PAWŁOWICE'!R27,'11-ISO-Kiszonka-KOBYLNIKI'!R27,'11-ISO-Kiszonka-GOLA'!R27,'11-ISO-Kiszonka-KAROLEW'!R27,'11-ISO-Kiszonka-TUREW'!R27,'11-ISO-Kiszonka-ANTCZAK'!R27,'11-ISO-Kiszonka-BESTRY'!R27,'11-ISO-Kiszonka-FRANKIEWICZ'!R27,'11-ISO-Kiszonka-MAJDECKI'!R27,'11-ISO-Kiszonka-BARA'!R27,'11-ISO-Kiszonka-KAPICAMARIANNA'!R27,'11-ISO-Kiszonka-KUBIAK'!R27,'11-ISO-Kiszonka-TODOROWSKI'!R27,'11-ISO-Kiszonka-RASIŃSKI'!R27,'11-ISO-Kiszonka-DUBIEL'!R27)</f>
        <v>17037.90192973824</v>
      </c>
      <c r="F21" s="129">
        <f>AVERAGE('11-ISO-Kiszonka-KRASNODĘBSKI'!T27,'11-ISO-Kiszonka-JURZYK'!T27,'11-ISO-Kiszonka-CYRAN'!T27,'11-ISO-Kiszonka-WYSZYŃSKI'!T27,'11-ISO-Kiszonka-NIEMIRA'!T27,'11-ISO-Kiszonka-DOLECKI'!T27,'11-ISO-Kiszonka-MIŚKIEWICZ'!T27,'11-ISO-Kiszonka-SK DOBRZYNIEWO'!T27,'11-ISO-Kiszonka-BĄDECZ'!T27,'11-ISO-Kiszonka-POLANOWICE'!T27,'11-ISO-Kiszonka-TIPPERARY'!T27,'11-ISO-Kiszonka-KOSOWO'!T27,'11-ISO-Kiszonka-PAWŁOWICE'!T27,'11-ISO-Kiszonka-KOBYLNIKI'!T27,'11-ISO-Kiszonka-GOLA'!T27,'11-ISO-Kiszonka-KAROLEW'!T27,'11-ISO-Kiszonka-TUREW'!T27,'11-ISO-Kiszonka-ANTCZAK'!T27,'11-ISO-Kiszonka-BESTRY'!T27,'11-ISO-Kiszonka-FRANKIEWICZ'!T27,'11-ISO-Kiszonka-MAJDECKI'!T27,'11-ISO-Kiszonka-BARA'!T27,'11-ISO-Kiszonka-KAPICAMARIANNA'!T27,'11-ISO-Kiszonka-KUBIAK'!T27,'11-ISO-Kiszonka-TODOROWSKI'!T27,'11-ISO-Kiszonka-RASIŃSKI'!T27,'11-ISO-Kiszonka-DUBIEL'!T27)</f>
        <v>15106.152216222355</v>
      </c>
      <c r="G21" s="130">
        <f>AVERAGE('11-ISO-Kiszonka-KRASNODĘBSKI'!W27,'11-ISO-Kiszonka-JURZYK'!W27,'11-ISO-Kiszonka-CYRAN'!W27,'11-ISO-Kiszonka-WYSZYŃSKI'!W27,'11-ISO-Kiszonka-NIEMIRA'!W27,'11-ISO-Kiszonka-DOLECKI'!W27,'11-ISO-Kiszonka-MIŚKIEWICZ'!W27,'11-ISO-Kiszonka-SK DOBRZYNIEWO'!W27,'11-ISO-Kiszonka-BĄDECZ'!W27,'11-ISO-Kiszonka-POLANOWICE'!W27,'11-ISO-Kiszonka-TIPPERARY'!W27,'11-ISO-Kiszonka-KOSOWO'!W27,'11-ISO-Kiszonka-PAWŁOWICE'!W27,'11-ISO-Kiszonka-KOBYLNIKI'!W27,'11-ISO-Kiszonka-GOLA'!W27,'11-ISO-Kiszonka-KAROLEW'!W27,'11-ISO-Kiszonka-TUREW'!W27,'11-ISO-Kiszonka-ANTCZAK'!W27,'11-ISO-Kiszonka-BESTRY'!W27,'11-ISO-Kiszonka-FRANKIEWICZ'!W27,'11-ISO-Kiszonka-MAJDECKI'!W27,'11-ISO-Kiszonka-BARA'!W27,'11-ISO-Kiszonka-KAPICAMARIANNA'!W27,'11-ISO-Kiszonka-KUBIAK'!W27,'11-ISO-Kiszonka-TODOROWSKI'!W27,'11-ISO-Kiszonka-RASIŃSKI'!W27,'11-ISO-Kiszonka-DUBIEL'!W27)</f>
        <v>34.600462692260734</v>
      </c>
      <c r="H21" s="130">
        <f>AVERAGE('11-ISO-Kiszonka-KRASNODĘBSKI'!X27,'11-ISO-Kiszonka-JURZYK'!X27,'11-ISO-Kiszonka-CYRAN'!X27,'11-ISO-Kiszonka-WYSZYŃSKI'!X27,'11-ISO-Kiszonka-NIEMIRA'!X27,'11-ISO-Kiszonka-DOLECKI'!X27,'11-ISO-Kiszonka-MIŚKIEWICZ'!X27,'11-ISO-Kiszonka-SK DOBRZYNIEWO'!X27,'11-ISO-Kiszonka-BĄDECZ'!X27,'11-ISO-Kiszonka-POLANOWICE'!X27,'11-ISO-Kiszonka-TIPPERARY'!X27,'11-ISO-Kiszonka-KOSOWO'!X27,'11-ISO-Kiszonka-PAWŁOWICE'!X27,'11-ISO-Kiszonka-KOBYLNIKI'!X27,'11-ISO-Kiszonka-GOLA'!X27,'11-ISO-Kiszonka-KAROLEW'!X27,'11-ISO-Kiszonka-TUREW'!X27,'11-ISO-Kiszonka-ANTCZAK'!X27,'11-ISO-Kiszonka-BESTRY'!X27,'11-ISO-Kiszonka-FRANKIEWICZ'!X27,'11-ISO-Kiszonka-MAJDECKI'!X27,'11-ISO-Kiszonka-BARA'!X27,'11-ISO-Kiszonka-KAPICAMARIANNA'!X27,'11-ISO-Kiszonka-KUBIAK'!X27,'11-ISO-Kiszonka-TODOROWSKI'!X27,'11-ISO-Kiszonka-RASIŃSKI'!X27,'11-ISO-Kiszonka-DUBIEL'!X27)</f>
        <v>41.586549736022953</v>
      </c>
      <c r="I21" s="129">
        <f>AVERAGE('11-ISO-Kiszonka-KRASNODĘBSKI'!U27,'11-ISO-Kiszonka-JURZYK'!U27,'11-ISO-Kiszonka-CYRAN'!U27,'11-ISO-Kiszonka-WYSZYŃSKI'!U27,'11-ISO-Kiszonka-NIEMIRA'!U27,'11-ISO-Kiszonka-DOLECKI'!U27,'11-ISO-Kiszonka-MIŚKIEWICZ'!U27,'11-ISO-Kiszonka-SK DOBRZYNIEWO'!U27,'11-ISO-Kiszonka-BĄDECZ'!U27,'11-ISO-Kiszonka-POLANOWICE'!U27,'11-ISO-Kiszonka-TIPPERARY'!U27,'11-ISO-Kiszonka-KOSOWO'!U27,'11-ISO-Kiszonka-PAWŁOWICE'!U27,'11-ISO-Kiszonka-KOBYLNIKI'!U27,'11-ISO-Kiszonka-GOLA'!U27,'11-ISO-Kiszonka-KAROLEW'!U27,'11-ISO-Kiszonka-TUREW'!U27,'11-ISO-Kiszonka-ANTCZAK'!U27,'11-ISO-Kiszonka-BESTRY'!U27,'11-ISO-Kiszonka-FRANKIEWICZ'!U27,'11-ISO-Kiszonka-MAJDECKI'!U27,'11-ISO-Kiszonka-BARA'!U27,'11-ISO-Kiszonka-KAPICAMARIANNA'!U27,'11-ISO-Kiszonka-KUBIAK'!U27,'11-ISO-Kiszonka-TODOROWSKI'!U27,'11-ISO-Kiszonka-RASIŃSKI'!U27,'11-ISO-Kiszonka-DUBIEL'!U27)</f>
        <v>43.3</v>
      </c>
      <c r="J21" s="129">
        <f>AVERAGE('11-ISO-Kiszonka-KRASNODĘBSKI'!V27,'11-ISO-Kiszonka-JURZYK'!V27,'11-ISO-Kiszonka-CYRAN'!V27,'11-ISO-Kiszonka-WYSZYŃSKI'!V27,'11-ISO-Kiszonka-NIEMIRA'!V27,'11-ISO-Kiszonka-DOLECKI'!V27,'11-ISO-Kiszonka-MIŚKIEWICZ'!V27,'11-ISO-Kiszonka-SK DOBRZYNIEWO'!V27,'11-ISO-Kiszonka-BĄDECZ'!V27,'11-ISO-Kiszonka-POLANOWICE'!V27,'11-ISO-Kiszonka-TIPPERARY'!V27,'11-ISO-Kiszonka-KOSOWO'!V27,'11-ISO-Kiszonka-PAWŁOWICE'!V27,'11-ISO-Kiszonka-KOBYLNIKI'!V27,'11-ISO-Kiszonka-GOLA'!V27,'11-ISO-Kiszonka-KAROLEW'!V27,'11-ISO-Kiszonka-TUREW'!V27,'11-ISO-Kiszonka-ANTCZAK'!V27,'11-ISO-Kiszonka-BESTRY'!V27,'11-ISO-Kiszonka-FRANKIEWICZ'!V27,'11-ISO-Kiszonka-MAJDECKI'!V27,'11-ISO-Kiszonka-BARA'!V27,'11-ISO-Kiszonka-KAPICAMARIANNA'!V27,'11-ISO-Kiszonka-KUBIAK'!V27,'11-ISO-Kiszonka-TODOROWSKI'!V27,'11-ISO-Kiszonka-RASIŃSKI'!V27,'11-ISO-Kiszonka-DUBIEL'!V27)</f>
        <v>67.25</v>
      </c>
      <c r="K21" s="198">
        <f t="shared" si="0"/>
        <v>38723</v>
      </c>
    </row>
    <row r="22" spans="1:11" ht="20.25">
      <c r="B22" s="133" t="s">
        <v>177</v>
      </c>
      <c r="C22" s="136">
        <f>'PLONY-POLSKA ŚRODK'!H22</f>
        <v>21.466836792807303</v>
      </c>
      <c r="D22" s="136">
        <f>AVERAGE('11-ISO-Kiszonka-KRASNODĘBSKI'!P28,'11-ISO-Kiszonka-JURZYK'!P28,'11-ISO-Kiszonka-CYRAN'!P28,'11-ISO-Kiszonka-WYSZYŃSKI'!P28,'11-ISO-Kiszonka-NIEMIRA'!P28,'11-ISO-Kiszonka-DOLECKI'!P28,'11-ISO-Kiszonka-MIŚKIEWICZ'!P28,'11-ISO-Kiszonka-SK DOBRZYNIEWO'!P28,'11-ISO-Kiszonka-BĄDECZ'!P28,'11-ISO-Kiszonka-POLANOWICE'!P28,'11-ISO-Kiszonka-TIPPERARY'!P28,'11-ISO-Kiszonka-KOSOWO'!P28,'11-ISO-Kiszonka-PAWŁOWICE'!P28,'11-ISO-Kiszonka-KOBYLNIKI'!P28,'11-ISO-Kiszonka-GOLA'!P28,'11-ISO-Kiszonka-KAROLEW'!P28,'11-ISO-Kiszonka-TUREW'!P28,'11-ISO-Kiszonka-ANTCZAK'!P28,'11-ISO-Kiszonka-BESTRY'!P28,'11-ISO-Kiszonka-FRANKIEWICZ'!P28,'11-ISO-Kiszonka-MAJDECKI'!P28,'11-ISO-Kiszonka-BARA'!P28,'11-ISO-Kiszonka-KAPICAMARIANNA'!P28,'11-ISO-Kiszonka-KUBIAK'!P28,'11-ISO-Kiszonka-TODOROWSKI'!P28,'11-ISO-Kiszonka-RASIŃSKI'!P28,'11-ISO-Kiszonka-DUBIEL'!P28)</f>
        <v>72.97999999999999</v>
      </c>
      <c r="E22" s="135">
        <f>AVERAGE('11-ISO-Kiszonka-KRASNODĘBSKI'!R28,'11-ISO-Kiszonka-JURZYK'!R28,'11-ISO-Kiszonka-CYRAN'!R28,'11-ISO-Kiszonka-WYSZYŃSKI'!R28,'11-ISO-Kiszonka-NIEMIRA'!R28,'11-ISO-Kiszonka-DOLECKI'!R28,'11-ISO-Kiszonka-MIŚKIEWICZ'!R28,'11-ISO-Kiszonka-SK DOBRZYNIEWO'!R28,'11-ISO-Kiszonka-BĄDECZ'!R28,'11-ISO-Kiszonka-POLANOWICE'!R28,'11-ISO-Kiszonka-TIPPERARY'!R28,'11-ISO-Kiszonka-KOSOWO'!R28,'11-ISO-Kiszonka-PAWŁOWICE'!R28,'11-ISO-Kiszonka-KOBYLNIKI'!R28,'11-ISO-Kiszonka-GOLA'!R28,'11-ISO-Kiszonka-KAROLEW'!R28,'11-ISO-Kiszonka-TUREW'!R28,'11-ISO-Kiszonka-ANTCZAK'!R28,'11-ISO-Kiszonka-BESTRY'!R28,'11-ISO-Kiszonka-FRANKIEWICZ'!R28,'11-ISO-Kiszonka-MAJDECKI'!R28,'11-ISO-Kiszonka-BARA'!R28,'11-ISO-Kiszonka-KAPICAMARIANNA'!R28,'11-ISO-Kiszonka-KUBIAK'!R28,'11-ISO-Kiszonka-TODOROWSKI'!R28,'11-ISO-Kiszonka-RASIŃSKI'!R28,'11-ISO-Kiszonka-DUBIEL'!R28)</f>
        <v>19582.549686862589</v>
      </c>
      <c r="F22" s="135">
        <f>AVERAGE('11-ISO-Kiszonka-KRASNODĘBSKI'!T28,'11-ISO-Kiszonka-JURZYK'!T28,'11-ISO-Kiszonka-CYRAN'!T28,'11-ISO-Kiszonka-WYSZYŃSKI'!T28,'11-ISO-Kiszonka-NIEMIRA'!T28,'11-ISO-Kiszonka-DOLECKI'!T28,'11-ISO-Kiszonka-MIŚKIEWICZ'!T28,'11-ISO-Kiszonka-SK DOBRZYNIEWO'!T28,'11-ISO-Kiszonka-BĄDECZ'!T28,'11-ISO-Kiszonka-POLANOWICE'!T28,'11-ISO-Kiszonka-TIPPERARY'!T28,'11-ISO-Kiszonka-KOSOWO'!T28,'11-ISO-Kiszonka-PAWŁOWICE'!T28,'11-ISO-Kiszonka-KOBYLNIKI'!T28,'11-ISO-Kiszonka-GOLA'!T28,'11-ISO-Kiszonka-KAROLEW'!T28,'11-ISO-Kiszonka-TUREW'!T28,'11-ISO-Kiszonka-ANTCZAK'!T28,'11-ISO-Kiszonka-BESTRY'!T28,'11-ISO-Kiszonka-FRANKIEWICZ'!T28,'11-ISO-Kiszonka-MAJDECKI'!T28,'11-ISO-Kiszonka-BARA'!T28,'11-ISO-Kiszonka-KAPICAMARIANNA'!T28,'11-ISO-Kiszonka-KUBIAK'!T28,'11-ISO-Kiszonka-TODOROWSKI'!T28,'11-ISO-Kiszonka-RASIŃSKI'!T28,'11-ISO-Kiszonka-DUBIEL'!T28)</f>
        <v>17332.960857581857</v>
      </c>
      <c r="G22" s="136">
        <f>AVERAGE('11-ISO-Kiszonka-KRASNODĘBSKI'!W28,'11-ISO-Kiszonka-JURZYK'!W28,'11-ISO-Kiszonka-CYRAN'!W28,'11-ISO-Kiszonka-WYSZYŃSKI'!W28,'11-ISO-Kiszonka-NIEMIRA'!W28,'11-ISO-Kiszonka-DOLECKI'!W28,'11-ISO-Kiszonka-MIŚKIEWICZ'!W28,'11-ISO-Kiszonka-SK DOBRZYNIEWO'!W28,'11-ISO-Kiszonka-BĄDECZ'!W28,'11-ISO-Kiszonka-POLANOWICE'!W28,'11-ISO-Kiszonka-TIPPERARY'!W28,'11-ISO-Kiszonka-KOSOWO'!W28,'11-ISO-Kiszonka-PAWŁOWICE'!W28,'11-ISO-Kiszonka-KOBYLNIKI'!W28,'11-ISO-Kiszonka-GOLA'!W28,'11-ISO-Kiszonka-KAROLEW'!W28,'11-ISO-Kiszonka-TUREW'!W28,'11-ISO-Kiszonka-ANTCZAK'!W28,'11-ISO-Kiszonka-BESTRY'!W28,'11-ISO-Kiszonka-FRANKIEWICZ'!W28,'11-ISO-Kiszonka-MAJDECKI'!W28,'11-ISO-Kiszonka-BARA'!W28,'11-ISO-Kiszonka-KAPICAMARIANNA'!W28,'11-ISO-Kiszonka-KUBIAK'!W28,'11-ISO-Kiszonka-TODOROWSKI'!W28,'11-ISO-Kiszonka-RASIŃSKI'!W28,'11-ISO-Kiszonka-DUBIEL'!W28)</f>
        <v>36.217500000000001</v>
      </c>
      <c r="H22" s="136">
        <f>AVERAGE('11-ISO-Kiszonka-KRASNODĘBSKI'!X28,'11-ISO-Kiszonka-JURZYK'!X28,'11-ISO-Kiszonka-CYRAN'!X28,'11-ISO-Kiszonka-WYSZYŃSKI'!X28,'11-ISO-Kiszonka-NIEMIRA'!X28,'11-ISO-Kiszonka-DOLECKI'!X28,'11-ISO-Kiszonka-MIŚKIEWICZ'!X28,'11-ISO-Kiszonka-SK DOBRZYNIEWO'!X28,'11-ISO-Kiszonka-BĄDECZ'!X28,'11-ISO-Kiszonka-POLANOWICE'!X28,'11-ISO-Kiszonka-TIPPERARY'!X28,'11-ISO-Kiszonka-KOSOWO'!X28,'11-ISO-Kiszonka-PAWŁOWICE'!X28,'11-ISO-Kiszonka-KOBYLNIKI'!X28,'11-ISO-Kiszonka-GOLA'!X28,'11-ISO-Kiszonka-KAROLEW'!X28,'11-ISO-Kiszonka-TUREW'!X28,'11-ISO-Kiszonka-ANTCZAK'!X28,'11-ISO-Kiszonka-BESTRY'!X28,'11-ISO-Kiszonka-FRANKIEWICZ'!X28,'11-ISO-Kiszonka-MAJDECKI'!X28,'11-ISO-Kiszonka-BARA'!X28,'11-ISO-Kiszonka-KAPICAMARIANNA'!X28,'11-ISO-Kiszonka-KUBIAK'!X28,'11-ISO-Kiszonka-TODOROWSKI'!X28,'11-ISO-Kiszonka-RASIŃSKI'!X28,'11-ISO-Kiszonka-DUBIEL'!X28)</f>
        <v>39.244999999999997</v>
      </c>
      <c r="I22" s="135">
        <f>AVERAGE('11-ISO-Kiszonka-KRASNODĘBSKI'!U28,'11-ISO-Kiszonka-JURZYK'!U28,'11-ISO-Kiszonka-CYRAN'!U28,'11-ISO-Kiszonka-WYSZYŃSKI'!U28,'11-ISO-Kiszonka-NIEMIRA'!U28,'11-ISO-Kiszonka-DOLECKI'!U28,'11-ISO-Kiszonka-MIŚKIEWICZ'!U28,'11-ISO-Kiszonka-SK DOBRZYNIEWO'!U28,'11-ISO-Kiszonka-BĄDECZ'!U28,'11-ISO-Kiszonka-POLANOWICE'!U28,'11-ISO-Kiszonka-TIPPERARY'!U28,'11-ISO-Kiszonka-KOSOWO'!U28,'11-ISO-Kiszonka-PAWŁOWICE'!U28,'11-ISO-Kiszonka-KOBYLNIKI'!U28,'11-ISO-Kiszonka-GOLA'!U28,'11-ISO-Kiszonka-KAROLEW'!U28,'11-ISO-Kiszonka-TUREW'!U28,'11-ISO-Kiszonka-ANTCZAK'!U28,'11-ISO-Kiszonka-BESTRY'!U28,'11-ISO-Kiszonka-FRANKIEWICZ'!U28,'11-ISO-Kiszonka-MAJDECKI'!U28,'11-ISO-Kiszonka-BARA'!U28,'11-ISO-Kiszonka-KAPICAMARIANNA'!U28,'11-ISO-Kiszonka-KUBIAK'!U28,'11-ISO-Kiszonka-TODOROWSKI'!U28,'11-ISO-Kiszonka-RASIŃSKI'!U28,'11-ISO-Kiszonka-DUBIEL'!U28)</f>
        <v>45</v>
      </c>
      <c r="J22" s="135">
        <f>AVERAGE('11-ISO-Kiszonka-KRASNODĘBSKI'!V28,'11-ISO-Kiszonka-JURZYK'!V28,'11-ISO-Kiszonka-CYRAN'!V28,'11-ISO-Kiszonka-WYSZYŃSKI'!V28,'11-ISO-Kiszonka-NIEMIRA'!V28,'11-ISO-Kiszonka-DOLECKI'!V28,'11-ISO-Kiszonka-MIŚKIEWICZ'!V28,'11-ISO-Kiszonka-SK DOBRZYNIEWO'!V28,'11-ISO-Kiszonka-BĄDECZ'!V28,'11-ISO-Kiszonka-POLANOWICE'!V28,'11-ISO-Kiszonka-TIPPERARY'!V28,'11-ISO-Kiszonka-KOSOWO'!V28,'11-ISO-Kiszonka-PAWŁOWICE'!V28,'11-ISO-Kiszonka-KOBYLNIKI'!V28,'11-ISO-Kiszonka-GOLA'!V28,'11-ISO-Kiszonka-KAROLEW'!V28,'11-ISO-Kiszonka-TUREW'!V28,'11-ISO-Kiszonka-ANTCZAK'!V28,'11-ISO-Kiszonka-BESTRY'!V28,'11-ISO-Kiszonka-FRANKIEWICZ'!V28,'11-ISO-Kiszonka-MAJDECKI'!V28,'11-ISO-Kiszonka-BARA'!V28,'11-ISO-Kiszonka-KAPICAMARIANNA'!V28,'11-ISO-Kiszonka-KUBIAK'!V28,'11-ISO-Kiszonka-TODOROWSKI'!V28,'11-ISO-Kiszonka-RASIŃSKI'!V28,'11-ISO-Kiszonka-DUBIEL'!V28)</f>
        <v>67.75</v>
      </c>
      <c r="K22" s="199">
        <f t="shared" si="0"/>
        <v>44506</v>
      </c>
    </row>
    <row r="23" spans="1:11" ht="21" thickBot="1">
      <c r="B23" s="141" t="s">
        <v>178</v>
      </c>
      <c r="C23" s="144">
        <f>'PLONY-POLSKA ŚRODK'!H23</f>
        <v>17.843653586251889</v>
      </c>
      <c r="D23" s="144">
        <f>AVERAGE('11-ISO-Kiszonka-KRASNODĘBSKI'!P29,'11-ISO-Kiszonka-JURZYK'!P29,'11-ISO-Kiszonka-CYRAN'!P29,'11-ISO-Kiszonka-WYSZYŃSKI'!P29,'11-ISO-Kiszonka-NIEMIRA'!P29,'11-ISO-Kiszonka-DOLECKI'!P29,'11-ISO-Kiszonka-MIŚKIEWICZ'!P29,'11-ISO-Kiszonka-SK DOBRZYNIEWO'!P29,'11-ISO-Kiszonka-BĄDECZ'!P29,'11-ISO-Kiszonka-POLANOWICE'!P29,'11-ISO-Kiszonka-TIPPERARY'!P29,'11-ISO-Kiszonka-KOSOWO'!P29,'11-ISO-Kiszonka-PAWŁOWICE'!P29,'11-ISO-Kiszonka-KOBYLNIKI'!P29,'11-ISO-Kiszonka-GOLA'!P29,'11-ISO-Kiszonka-KAROLEW'!P29,'11-ISO-Kiszonka-TUREW'!P29,'11-ISO-Kiszonka-ANTCZAK'!P29,'11-ISO-Kiszonka-BESTRY'!P29,'11-ISO-Kiszonka-FRANKIEWICZ'!P29,'11-ISO-Kiszonka-MAJDECKI'!P29,'11-ISO-Kiszonka-BARA'!P29,'11-ISO-Kiszonka-KAPICAMARIANNA'!P29,'11-ISO-Kiszonka-KUBIAK'!P29,'11-ISO-Kiszonka-TODOROWSKI'!P29,'11-ISO-Kiszonka-RASIŃSKI'!P29,'11-ISO-Kiszonka-DUBIEL'!P29)</f>
        <v>72.568831233978287</v>
      </c>
      <c r="E23" s="143">
        <f>AVERAGE('11-ISO-Kiszonka-KRASNODĘBSKI'!R29,'11-ISO-Kiszonka-JURZYK'!R29,'11-ISO-Kiszonka-CYRAN'!R29,'11-ISO-Kiszonka-WYSZYŃSKI'!R29,'11-ISO-Kiszonka-NIEMIRA'!R29,'11-ISO-Kiszonka-DOLECKI'!R29,'11-ISO-Kiszonka-MIŚKIEWICZ'!R29,'11-ISO-Kiszonka-SK DOBRZYNIEWO'!R29,'11-ISO-Kiszonka-BĄDECZ'!R29,'11-ISO-Kiszonka-POLANOWICE'!R29,'11-ISO-Kiszonka-TIPPERARY'!R29,'11-ISO-Kiszonka-KOSOWO'!R29,'11-ISO-Kiszonka-PAWŁOWICE'!R29,'11-ISO-Kiszonka-KOBYLNIKI'!R29,'11-ISO-Kiszonka-GOLA'!R29,'11-ISO-Kiszonka-KAROLEW'!R29,'11-ISO-Kiszonka-TUREW'!R29,'11-ISO-Kiszonka-ANTCZAK'!R29,'11-ISO-Kiszonka-BESTRY'!R29,'11-ISO-Kiszonka-FRANKIEWICZ'!R29,'11-ISO-Kiszonka-MAJDECKI'!R29,'11-ISO-Kiszonka-BARA'!R29,'11-ISO-Kiszonka-KAPICAMARIANNA'!R29,'11-ISO-Kiszonka-KUBIAK'!R29,'11-ISO-Kiszonka-TODOROWSKI'!R29,'11-ISO-Kiszonka-RASIŃSKI'!R29,'11-ISO-Kiszonka-DUBIEL'!R29)</f>
        <v>16640.954397585811</v>
      </c>
      <c r="F23" s="143">
        <f>AVERAGE('11-ISO-Kiszonka-KRASNODĘBSKI'!T29,'11-ISO-Kiszonka-JURZYK'!T29,'11-ISO-Kiszonka-CYRAN'!T29,'11-ISO-Kiszonka-WYSZYŃSKI'!T29,'11-ISO-Kiszonka-NIEMIRA'!T29,'11-ISO-Kiszonka-DOLECKI'!T29,'11-ISO-Kiszonka-MIŚKIEWICZ'!T29,'11-ISO-Kiszonka-SK DOBRZYNIEWO'!T29,'11-ISO-Kiszonka-BĄDECZ'!T29,'11-ISO-Kiszonka-POLANOWICE'!T29,'11-ISO-Kiszonka-TIPPERARY'!T29,'11-ISO-Kiszonka-KOSOWO'!T29,'11-ISO-Kiszonka-PAWŁOWICE'!T29,'11-ISO-Kiszonka-KOBYLNIKI'!T29,'11-ISO-Kiszonka-GOLA'!T29,'11-ISO-Kiszonka-KAROLEW'!T29,'11-ISO-Kiszonka-TUREW'!T29,'11-ISO-Kiszonka-ANTCZAK'!T29,'11-ISO-Kiszonka-BESTRY'!T29,'11-ISO-Kiszonka-FRANKIEWICZ'!T29,'11-ISO-Kiszonka-MAJDECKI'!T29,'11-ISO-Kiszonka-BARA'!T29,'11-ISO-Kiszonka-KAPICAMARIANNA'!T29,'11-ISO-Kiszonka-KUBIAK'!T29,'11-ISO-Kiszonka-TODOROWSKI'!T29,'11-ISO-Kiszonka-RASIŃSKI'!T29,'11-ISO-Kiszonka-DUBIEL'!T29)</f>
        <v>14836.35032348443</v>
      </c>
      <c r="G23" s="144">
        <f>AVERAGE('11-ISO-Kiszonka-KRASNODĘBSKI'!W29,'11-ISO-Kiszonka-JURZYK'!W29,'11-ISO-Kiszonka-CYRAN'!W29,'11-ISO-Kiszonka-WYSZYŃSKI'!W29,'11-ISO-Kiszonka-NIEMIRA'!W29,'11-ISO-Kiszonka-DOLECKI'!W29,'11-ISO-Kiszonka-MIŚKIEWICZ'!W29,'11-ISO-Kiszonka-SK DOBRZYNIEWO'!W29,'11-ISO-Kiszonka-BĄDECZ'!W29,'11-ISO-Kiszonka-POLANOWICE'!W29,'11-ISO-Kiszonka-TIPPERARY'!W29,'11-ISO-Kiszonka-KOSOWO'!W29,'11-ISO-Kiszonka-PAWŁOWICE'!W29,'11-ISO-Kiszonka-KOBYLNIKI'!W29,'11-ISO-Kiszonka-GOLA'!W29,'11-ISO-Kiszonka-KAROLEW'!W29,'11-ISO-Kiszonka-TUREW'!W29,'11-ISO-Kiszonka-ANTCZAK'!W29,'11-ISO-Kiszonka-BESTRY'!W29,'11-ISO-Kiszonka-FRANKIEWICZ'!W29,'11-ISO-Kiszonka-MAJDECKI'!W29,'11-ISO-Kiszonka-BARA'!W29,'11-ISO-Kiszonka-KAPICAMARIANNA'!W29,'11-ISO-Kiszonka-KUBIAK'!W29,'11-ISO-Kiszonka-TODOROWSKI'!W29,'11-ISO-Kiszonka-RASIŃSKI'!W29,'11-ISO-Kiszonka-DUBIEL'!W29)</f>
        <v>36.507438430786131</v>
      </c>
      <c r="H23" s="144">
        <f>AVERAGE('11-ISO-Kiszonka-KRASNODĘBSKI'!X29,'11-ISO-Kiszonka-JURZYK'!X29,'11-ISO-Kiszonka-CYRAN'!X29,'11-ISO-Kiszonka-WYSZYŃSKI'!X29,'11-ISO-Kiszonka-NIEMIRA'!X29,'11-ISO-Kiszonka-DOLECKI'!X29,'11-ISO-Kiszonka-MIŚKIEWICZ'!X29,'11-ISO-Kiszonka-SK DOBRZYNIEWO'!X29,'11-ISO-Kiszonka-BĄDECZ'!X29,'11-ISO-Kiszonka-POLANOWICE'!X29,'11-ISO-Kiszonka-TIPPERARY'!X29,'11-ISO-Kiszonka-KOSOWO'!X29,'11-ISO-Kiszonka-PAWŁOWICE'!X29,'11-ISO-Kiszonka-KOBYLNIKI'!X29,'11-ISO-Kiszonka-GOLA'!X29,'11-ISO-Kiszonka-KAROLEW'!X29,'11-ISO-Kiszonka-TUREW'!X29,'11-ISO-Kiszonka-ANTCZAK'!X29,'11-ISO-Kiszonka-BESTRY'!X29,'11-ISO-Kiszonka-FRANKIEWICZ'!X29,'11-ISO-Kiszonka-MAJDECKI'!X29,'11-ISO-Kiszonka-BARA'!X29,'11-ISO-Kiszonka-KAPICAMARIANNA'!X29,'11-ISO-Kiszonka-KUBIAK'!X29,'11-ISO-Kiszonka-TODOROWSKI'!X29,'11-ISO-Kiszonka-RASIŃSKI'!X29,'11-ISO-Kiszonka-DUBIEL'!X29)</f>
        <v>39.394005537033074</v>
      </c>
      <c r="I23" s="143">
        <f>AVERAGE('11-ISO-Kiszonka-KRASNODĘBSKI'!U29,'11-ISO-Kiszonka-JURZYK'!U29,'11-ISO-Kiszonka-CYRAN'!U29,'11-ISO-Kiszonka-WYSZYŃSKI'!U29,'11-ISO-Kiszonka-NIEMIRA'!U29,'11-ISO-Kiszonka-DOLECKI'!U29,'11-ISO-Kiszonka-MIŚKIEWICZ'!U29,'11-ISO-Kiszonka-SK DOBRZYNIEWO'!U29,'11-ISO-Kiszonka-BĄDECZ'!U29,'11-ISO-Kiszonka-POLANOWICE'!U29,'11-ISO-Kiszonka-TIPPERARY'!U29,'11-ISO-Kiszonka-KOSOWO'!U29,'11-ISO-Kiszonka-PAWŁOWICE'!U29,'11-ISO-Kiszonka-KOBYLNIKI'!U29,'11-ISO-Kiszonka-GOLA'!U29,'11-ISO-Kiszonka-KAROLEW'!U29,'11-ISO-Kiszonka-TUREW'!U29,'11-ISO-Kiszonka-ANTCZAK'!U29,'11-ISO-Kiszonka-BESTRY'!U29,'11-ISO-Kiszonka-FRANKIEWICZ'!U29,'11-ISO-Kiszonka-MAJDECKI'!U29,'11-ISO-Kiszonka-BARA'!U29,'11-ISO-Kiszonka-KAPICAMARIANNA'!U29,'11-ISO-Kiszonka-KUBIAK'!U29,'11-ISO-Kiszonka-TODOROWSKI'!U29,'11-ISO-Kiszonka-RASIŃSKI'!U29,'11-ISO-Kiszonka-DUBIEL'!U29)</f>
        <v>43.5625</v>
      </c>
      <c r="J23" s="143">
        <f>AVERAGE('11-ISO-Kiszonka-KRASNODĘBSKI'!V29,'11-ISO-Kiszonka-JURZYK'!V29,'11-ISO-Kiszonka-CYRAN'!V29,'11-ISO-Kiszonka-WYSZYŃSKI'!V29,'11-ISO-Kiszonka-NIEMIRA'!V29,'11-ISO-Kiszonka-DOLECKI'!V29,'11-ISO-Kiszonka-MIŚKIEWICZ'!V29,'11-ISO-Kiszonka-SK DOBRZYNIEWO'!V29,'11-ISO-Kiszonka-BĄDECZ'!V29,'11-ISO-Kiszonka-POLANOWICE'!V29,'11-ISO-Kiszonka-TIPPERARY'!V29,'11-ISO-Kiszonka-KOSOWO'!V29,'11-ISO-Kiszonka-PAWŁOWICE'!V29,'11-ISO-Kiszonka-KOBYLNIKI'!V29,'11-ISO-Kiszonka-GOLA'!V29,'11-ISO-Kiszonka-KAROLEW'!V29,'11-ISO-Kiszonka-TUREW'!V29,'11-ISO-Kiszonka-ANTCZAK'!V29,'11-ISO-Kiszonka-BESTRY'!V29,'11-ISO-Kiszonka-FRANKIEWICZ'!V29,'11-ISO-Kiszonka-MAJDECKI'!V29,'11-ISO-Kiszonka-BARA'!V29,'11-ISO-Kiszonka-KAPICAMARIANNA'!V29,'11-ISO-Kiszonka-KUBIAK'!V29,'11-ISO-Kiszonka-TODOROWSKI'!V29,'11-ISO-Kiszonka-RASIŃSKI'!V29,'11-ISO-Kiszonka-DUBIEL'!V29)</f>
        <v>68.375</v>
      </c>
      <c r="K23" s="200">
        <f t="shared" si="0"/>
        <v>37820</v>
      </c>
    </row>
    <row r="25" spans="1:11">
      <c r="B25" s="149" t="s">
        <v>180</v>
      </c>
    </row>
    <row r="26" spans="1:11" ht="15">
      <c r="B26" s="201" t="s">
        <v>77</v>
      </c>
    </row>
    <row r="27" spans="1:11" ht="15">
      <c r="B27" s="201" t="s">
        <v>78</v>
      </c>
    </row>
    <row r="28" spans="1:11" ht="15">
      <c r="B28" s="201" t="s">
        <v>79</v>
      </c>
    </row>
    <row r="29" spans="1:11" ht="15">
      <c r="B29" s="201" t="s">
        <v>80</v>
      </c>
    </row>
    <row r="30" spans="1:11" ht="15">
      <c r="B30" s="201" t="s">
        <v>81</v>
      </c>
    </row>
    <row r="31" spans="1:11" ht="15">
      <c r="B31" s="201" t="s">
        <v>82</v>
      </c>
    </row>
    <row r="32" spans="1:11" ht="15">
      <c r="B32" s="201" t="s">
        <v>83</v>
      </c>
    </row>
    <row r="33" spans="2:2" ht="15">
      <c r="B33" s="201" t="s">
        <v>196</v>
      </c>
    </row>
    <row r="34" spans="2:2" ht="15">
      <c r="B34" s="201" t="s">
        <v>197</v>
      </c>
    </row>
  </sheetData>
  <pageMargins left="0.75" right="0.75" top="1" bottom="1" header="0.5" footer="0.5"/>
  <pageSetup paperSize="9" scale="7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91</v>
      </c>
      <c r="E3" s="11" t="s">
        <v>7</v>
      </c>
      <c r="F3" t="s">
        <v>92</v>
      </c>
      <c r="G3" s="7"/>
      <c r="L3" s="1"/>
      <c r="M3" s="11" t="s">
        <v>5</v>
      </c>
      <c r="N3" t="str">
        <f>C3</f>
        <v>WYSZYŃSKI</v>
      </c>
      <c r="P3" s="11" t="s">
        <v>7</v>
      </c>
      <c r="Q3" s="12" t="str">
        <f>F3</f>
        <v>16.09.11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93</v>
      </c>
      <c r="L4" s="1"/>
      <c r="M4" s="11" t="s">
        <v>9</v>
      </c>
      <c r="P4" s="11" t="s">
        <v>10</v>
      </c>
      <c r="Q4" s="12" t="str">
        <f>F4</f>
        <v>22.04.11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48">
        <v>90000</v>
      </c>
      <c r="D10" s="45">
        <v>70</v>
      </c>
      <c r="E10" s="45">
        <v>3</v>
      </c>
      <c r="F10" s="36">
        <f t="shared" ref="F10:F19" si="0">D10*E10</f>
        <v>210</v>
      </c>
      <c r="G10" s="37">
        <v>1085</v>
      </c>
      <c r="H10" s="38">
        <f t="shared" ref="H10:H19" si="1">G10*10/F10</f>
        <v>51.666666666666664</v>
      </c>
      <c r="I10" s="39">
        <v>37.29</v>
      </c>
      <c r="J10" s="38">
        <f t="shared" ref="J10:J19" si="2">H10*I10/100</f>
        <v>19.266499999999997</v>
      </c>
      <c r="K10"/>
      <c r="L10" s="46">
        <v>4</v>
      </c>
      <c r="M10" s="47" t="s">
        <v>51</v>
      </c>
      <c r="N10" s="40">
        <f t="shared" ref="N10:O19" si="3">I10</f>
        <v>37.29</v>
      </c>
      <c r="O10" s="40">
        <f t="shared" si="3"/>
        <v>19.266499999999997</v>
      </c>
      <c r="P10" s="30">
        <v>65.33</v>
      </c>
      <c r="Q10" s="49">
        <v>0.87</v>
      </c>
      <c r="R10" s="43">
        <f t="shared" ref="R10:R19" si="4">O10*Q10*1000</f>
        <v>16761.854999999996</v>
      </c>
      <c r="S10" s="49">
        <v>0.76</v>
      </c>
      <c r="T10" s="43">
        <f t="shared" ref="T10:T19" si="5">O10*S10*1000</f>
        <v>14642.539999999999</v>
      </c>
      <c r="U10" s="49">
        <v>34</v>
      </c>
      <c r="V10" s="49">
        <v>62</v>
      </c>
      <c r="W10" s="30">
        <v>33.5</v>
      </c>
      <c r="X10" s="30">
        <v>47.96</v>
      </c>
    </row>
    <row r="11" spans="1:24" s="6" customFormat="1" ht="15.95" customHeight="1">
      <c r="A11" s="46">
        <v>5</v>
      </c>
      <c r="B11" s="47" t="s">
        <v>52</v>
      </c>
      <c r="C11" s="48">
        <v>90000</v>
      </c>
      <c r="D11" s="45">
        <v>70</v>
      </c>
      <c r="E11" s="45">
        <v>3</v>
      </c>
      <c r="F11" s="36">
        <f t="shared" si="0"/>
        <v>210</v>
      </c>
      <c r="G11" s="37">
        <v>1320</v>
      </c>
      <c r="H11" s="38">
        <f t="shared" si="1"/>
        <v>62.857142857142854</v>
      </c>
      <c r="I11" s="39">
        <v>35.53</v>
      </c>
      <c r="J11" s="38">
        <f t="shared" si="2"/>
        <v>22.333142857142857</v>
      </c>
      <c r="K11"/>
      <c r="L11" s="46">
        <v>5</v>
      </c>
      <c r="M11" s="47" t="s">
        <v>52</v>
      </c>
      <c r="N11" s="40">
        <f t="shared" si="3"/>
        <v>35.53</v>
      </c>
      <c r="O11" s="40">
        <f t="shared" si="3"/>
        <v>22.333142857142857</v>
      </c>
      <c r="P11" s="30">
        <v>65.900000000000006</v>
      </c>
      <c r="Q11" s="49">
        <v>0.86</v>
      </c>
      <c r="R11" s="43">
        <f t="shared" si="4"/>
        <v>19206.502857142856</v>
      </c>
      <c r="S11" s="49">
        <v>0.75</v>
      </c>
      <c r="T11" s="43">
        <f t="shared" si="5"/>
        <v>16749.857142857141</v>
      </c>
      <c r="U11" s="49">
        <v>36</v>
      </c>
      <c r="V11" s="49">
        <v>62</v>
      </c>
      <c r="W11" s="30">
        <v>32.700000000000003</v>
      </c>
      <c r="X11" s="30">
        <v>48.61</v>
      </c>
    </row>
    <row r="12" spans="1:24" s="6" customFormat="1" ht="15.95" customHeight="1">
      <c r="A12" s="46">
        <v>6</v>
      </c>
      <c r="B12" s="47" t="s">
        <v>53</v>
      </c>
      <c r="C12" s="48"/>
      <c r="D12" s="45"/>
      <c r="E12" s="45"/>
      <c r="F12" s="36"/>
      <c r="G12" s="37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/>
      <c r="D14" s="45"/>
      <c r="E14" s="45"/>
      <c r="F14" s="36"/>
      <c r="G14" s="37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90000</v>
      </c>
      <c r="D15" s="45">
        <v>70</v>
      </c>
      <c r="E15" s="45">
        <v>3</v>
      </c>
      <c r="F15" s="36">
        <f t="shared" si="0"/>
        <v>210</v>
      </c>
      <c r="G15" s="37">
        <v>987</v>
      </c>
      <c r="H15" s="38">
        <f t="shared" si="1"/>
        <v>47</v>
      </c>
      <c r="I15" s="39">
        <v>38.409999999999997</v>
      </c>
      <c r="J15" s="38">
        <f t="shared" si="2"/>
        <v>18.052699999999998</v>
      </c>
      <c r="K15"/>
      <c r="L15" s="46">
        <v>9</v>
      </c>
      <c r="M15" s="34" t="s">
        <v>56</v>
      </c>
      <c r="N15" s="40">
        <f t="shared" si="3"/>
        <v>38.409999999999997</v>
      </c>
      <c r="O15" s="40">
        <f t="shared" si="3"/>
        <v>18.052699999999998</v>
      </c>
      <c r="P15" s="30">
        <v>65.709999999999994</v>
      </c>
      <c r="Q15" s="49">
        <v>0.84</v>
      </c>
      <c r="R15" s="43">
        <f t="shared" si="4"/>
        <v>15164.267999999998</v>
      </c>
      <c r="S15" s="49">
        <v>0.73</v>
      </c>
      <c r="T15" s="43">
        <f t="shared" si="5"/>
        <v>13178.470999999998</v>
      </c>
      <c r="U15" s="49">
        <v>35</v>
      </c>
      <c r="V15" s="49">
        <v>61</v>
      </c>
      <c r="W15" s="30">
        <v>29.34</v>
      </c>
      <c r="X15" s="30">
        <v>51.22</v>
      </c>
    </row>
    <row r="16" spans="1:24" s="6" customFormat="1" ht="15.95" customHeight="1">
      <c r="A16" s="46">
        <v>10</v>
      </c>
      <c r="B16" s="34" t="s">
        <v>57</v>
      </c>
      <c r="C16" s="48">
        <v>90000</v>
      </c>
      <c r="D16" s="45">
        <v>70</v>
      </c>
      <c r="E16" s="45">
        <v>3</v>
      </c>
      <c r="F16" s="36">
        <f t="shared" si="0"/>
        <v>210</v>
      </c>
      <c r="G16" s="37">
        <v>1240</v>
      </c>
      <c r="H16" s="38">
        <f t="shared" si="1"/>
        <v>59.047619047619051</v>
      </c>
      <c r="I16" s="39">
        <v>35.909999999999997</v>
      </c>
      <c r="J16" s="38">
        <f t="shared" si="2"/>
        <v>21.204000000000001</v>
      </c>
      <c r="K16"/>
      <c r="L16" s="46">
        <v>10</v>
      </c>
      <c r="M16" s="34" t="s">
        <v>57</v>
      </c>
      <c r="N16" s="40">
        <f t="shared" si="3"/>
        <v>35.909999999999997</v>
      </c>
      <c r="O16" s="40">
        <f t="shared" si="3"/>
        <v>21.204000000000001</v>
      </c>
      <c r="P16" s="30">
        <v>66.569999999999993</v>
      </c>
      <c r="Q16" s="49">
        <v>0.86</v>
      </c>
      <c r="R16" s="43">
        <f t="shared" si="4"/>
        <v>18235.440000000002</v>
      </c>
      <c r="S16" s="49">
        <v>0.76</v>
      </c>
      <c r="T16" s="43">
        <f t="shared" si="5"/>
        <v>16115.04</v>
      </c>
      <c r="U16" s="49">
        <v>42</v>
      </c>
      <c r="V16" s="49">
        <v>64</v>
      </c>
      <c r="W16" s="30">
        <v>32.94</v>
      </c>
      <c r="X16" s="30">
        <v>47.86</v>
      </c>
    </row>
    <row r="17" spans="1:24" s="6" customFormat="1" ht="15.95" customHeight="1">
      <c r="A17" s="46">
        <v>11</v>
      </c>
      <c r="B17" s="34" t="s">
        <v>58</v>
      </c>
      <c r="C17" s="48">
        <v>90000</v>
      </c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>
        <v>90000</v>
      </c>
      <c r="D19" s="45">
        <v>72</v>
      </c>
      <c r="E19" s="45">
        <v>3</v>
      </c>
      <c r="F19" s="36">
        <f t="shared" si="0"/>
        <v>216</v>
      </c>
      <c r="G19" s="37">
        <v>1376</v>
      </c>
      <c r="H19" s="38">
        <f t="shared" si="1"/>
        <v>63.703703703703702</v>
      </c>
      <c r="I19" s="39">
        <v>34.56</v>
      </c>
      <c r="J19" s="38">
        <f t="shared" si="2"/>
        <v>22.015999999999998</v>
      </c>
      <c r="K19"/>
      <c r="L19" s="46">
        <v>13</v>
      </c>
      <c r="M19" s="34" t="s">
        <v>60</v>
      </c>
      <c r="N19" s="40">
        <f t="shared" si="3"/>
        <v>34.56</v>
      </c>
      <c r="O19" s="40">
        <f t="shared" si="3"/>
        <v>22.015999999999998</v>
      </c>
      <c r="P19" s="30">
        <v>65.400000000000006</v>
      </c>
      <c r="Q19" s="49">
        <v>0.84</v>
      </c>
      <c r="R19" s="43">
        <f t="shared" si="4"/>
        <v>18493.439999999995</v>
      </c>
      <c r="S19" s="49">
        <v>0.73</v>
      </c>
      <c r="T19" s="43">
        <f t="shared" si="5"/>
        <v>16071.679999999997</v>
      </c>
      <c r="U19" s="49">
        <v>45</v>
      </c>
      <c r="V19" s="49">
        <v>64</v>
      </c>
      <c r="W19" s="30">
        <v>29.03</v>
      </c>
      <c r="X19" s="30">
        <v>50.74</v>
      </c>
    </row>
    <row r="20" spans="1:24" s="6" customFormat="1" ht="15.95" customHeight="1">
      <c r="A20" s="46">
        <v>14</v>
      </c>
      <c r="B20" s="34" t="s">
        <v>61</v>
      </c>
      <c r="C20" s="48"/>
      <c r="D20" s="45"/>
      <c r="E20" s="45"/>
      <c r="F20" s="36"/>
      <c r="G20" s="37"/>
      <c r="H20" s="38"/>
      <c r="I20" s="39"/>
      <c r="J20" s="38"/>
      <c r="K20"/>
      <c r="L20" s="46">
        <v>14</v>
      </c>
      <c r="M20" s="34" t="s">
        <v>61</v>
      </c>
      <c r="N20" s="40"/>
      <c r="O20" s="40"/>
      <c r="P20" s="41"/>
      <c r="Q20" s="42"/>
      <c r="R20" s="43"/>
      <c r="S20" s="42"/>
      <c r="T20" s="43"/>
      <c r="U20" s="44"/>
      <c r="V20" s="44"/>
      <c r="W20" s="41"/>
      <c r="X20" s="41"/>
    </row>
    <row r="21" spans="1:24" s="6" customFormat="1" ht="15.95" customHeight="1">
      <c r="A21" s="46">
        <v>15</v>
      </c>
      <c r="B21" s="34" t="s">
        <v>62</v>
      </c>
      <c r="C21" s="48"/>
      <c r="D21" s="45"/>
      <c r="E21" s="45"/>
      <c r="F21" s="36"/>
      <c r="G21" s="37"/>
      <c r="H21" s="38"/>
      <c r="I21" s="39"/>
      <c r="J21" s="38"/>
      <c r="K21"/>
      <c r="L21" s="46">
        <v>15</v>
      </c>
      <c r="M21" s="34" t="s">
        <v>62</v>
      </c>
      <c r="N21" s="40"/>
      <c r="O21" s="40"/>
      <c r="P21" s="41"/>
      <c r="Q21" s="42"/>
      <c r="R21" s="43"/>
      <c r="S21" s="42"/>
      <c r="T21" s="43"/>
      <c r="U21" s="44"/>
      <c r="V21" s="44"/>
      <c r="W21" s="41"/>
      <c r="X21" s="41"/>
    </row>
    <row r="22" spans="1:24" s="51" customFormat="1" ht="15.95" customHeight="1">
      <c r="A22" s="46">
        <v>16</v>
      </c>
      <c r="B22" s="34" t="s">
        <v>63</v>
      </c>
      <c r="C22" s="48"/>
      <c r="D22" s="45"/>
      <c r="E22" s="45"/>
      <c r="F22" s="36"/>
      <c r="G22" s="37"/>
      <c r="H22" s="38"/>
      <c r="I22" s="39"/>
      <c r="J22" s="38"/>
      <c r="L22" s="46">
        <v>16</v>
      </c>
      <c r="M22" s="34" t="s">
        <v>63</v>
      </c>
      <c r="N22" s="40"/>
      <c r="O22" s="40"/>
      <c r="P22" s="41"/>
      <c r="Q22" s="42"/>
      <c r="R22" s="43"/>
      <c r="S22" s="42"/>
      <c r="T22" s="43"/>
      <c r="U22" s="44"/>
      <c r="V22" s="44"/>
      <c r="W22" s="41"/>
      <c r="X22" s="41"/>
    </row>
    <row r="23" spans="1:24" s="6" customFormat="1" ht="15.95" customHeight="1">
      <c r="A23" s="46">
        <v>17</v>
      </c>
      <c r="B23" s="34" t="s">
        <v>64</v>
      </c>
      <c r="C23" s="48"/>
      <c r="D23" s="45"/>
      <c r="E23" s="45"/>
      <c r="F23" s="36"/>
      <c r="G23" s="37"/>
      <c r="H23" s="38"/>
      <c r="I23" s="39"/>
      <c r="J23" s="38"/>
      <c r="K23"/>
      <c r="L23" s="46">
        <v>17</v>
      </c>
      <c r="M23" s="34" t="s">
        <v>64</v>
      </c>
      <c r="N23" s="40"/>
      <c r="O23" s="40"/>
      <c r="P23" s="41"/>
      <c r="Q23" s="42"/>
      <c r="R23" s="43"/>
      <c r="S23" s="42"/>
      <c r="T23" s="43"/>
      <c r="U23" s="44"/>
      <c r="V23" s="44"/>
      <c r="W23" s="41"/>
      <c r="X23" s="41"/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41"/>
      <c r="Q24" s="42"/>
      <c r="R24" s="43"/>
      <c r="S24" s="42"/>
      <c r="T24" s="43"/>
      <c r="U24" s="44"/>
      <c r="V24" s="44"/>
      <c r="W24" s="41"/>
      <c r="X24" s="41"/>
    </row>
    <row r="25" spans="1:24" ht="15.95" customHeight="1">
      <c r="A25" s="52">
        <v>19</v>
      </c>
      <c r="B25" s="34" t="s">
        <v>66</v>
      </c>
      <c r="C25" s="48"/>
      <c r="D25" s="45"/>
      <c r="E25" s="45"/>
      <c r="F25" s="36"/>
      <c r="G25" s="37"/>
      <c r="H25" s="38"/>
      <c r="I25" s="39"/>
      <c r="J25" s="38"/>
      <c r="L25" s="52">
        <v>19</v>
      </c>
      <c r="M25" s="34" t="s">
        <v>66</v>
      </c>
      <c r="N25" s="40"/>
      <c r="O25" s="40"/>
      <c r="P25" s="41"/>
      <c r="Q25" s="42"/>
      <c r="R25" s="43"/>
      <c r="S25" s="42"/>
      <c r="T25" s="43"/>
      <c r="U25" s="44"/>
      <c r="V25" s="44"/>
      <c r="W25" s="41"/>
      <c r="X25" s="41"/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41"/>
      <c r="Q26" s="42"/>
      <c r="R26" s="43"/>
      <c r="S26" s="42"/>
      <c r="T26" s="43"/>
      <c r="U26" s="44"/>
      <c r="V26" s="44"/>
      <c r="W26" s="41"/>
      <c r="X26" s="41"/>
    </row>
    <row r="27" spans="1:24" ht="15.95" customHeight="1">
      <c r="A27" s="52">
        <v>21</v>
      </c>
      <c r="B27" s="34" t="s">
        <v>68</v>
      </c>
      <c r="C27" s="48"/>
      <c r="D27" s="45"/>
      <c r="E27" s="45"/>
      <c r="F27" s="36"/>
      <c r="G27" s="37"/>
      <c r="H27" s="38"/>
      <c r="I27" s="39"/>
      <c r="J27" s="38"/>
      <c r="L27" s="52">
        <v>21</v>
      </c>
      <c r="M27" s="34" t="s">
        <v>68</v>
      </c>
      <c r="N27" s="40"/>
      <c r="O27" s="40"/>
      <c r="P27" s="41"/>
      <c r="Q27" s="42"/>
      <c r="R27" s="43"/>
      <c r="S27" s="42"/>
      <c r="T27" s="43"/>
      <c r="U27" s="44"/>
      <c r="V27" s="44"/>
      <c r="W27" s="41"/>
      <c r="X27" s="41"/>
    </row>
    <row r="28" spans="1:24" ht="15.95" customHeight="1">
      <c r="A28" s="52">
        <v>22</v>
      </c>
      <c r="B28" s="47" t="s">
        <v>69</v>
      </c>
      <c r="C28" s="48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94</v>
      </c>
      <c r="E3" s="11" t="s">
        <v>7</v>
      </c>
      <c r="F3" t="s">
        <v>95</v>
      </c>
      <c r="G3" s="7"/>
      <c r="L3" s="1"/>
      <c r="M3" s="11" t="s">
        <v>5</v>
      </c>
      <c r="N3" t="str">
        <f>C3</f>
        <v>NIEMIRA</v>
      </c>
      <c r="P3" s="11" t="s">
        <v>7</v>
      </c>
      <c r="Q3" s="12" t="str">
        <f>F3</f>
        <v>28.09.11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11</v>
      </c>
      <c r="L4" s="1"/>
      <c r="M4" s="11" t="s">
        <v>9</v>
      </c>
      <c r="P4" s="11" t="s">
        <v>10</v>
      </c>
      <c r="Q4" s="12" t="str">
        <f>F4</f>
        <v>29.04.11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 thickBo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68">
        <v>74667</v>
      </c>
      <c r="D7" s="63">
        <v>550</v>
      </c>
      <c r="E7" s="64">
        <v>3</v>
      </c>
      <c r="F7" s="36">
        <f t="shared" ref="F7:F23" si="0">D7*E7</f>
        <v>1650</v>
      </c>
      <c r="G7" s="65">
        <v>3655</v>
      </c>
      <c r="H7" s="38">
        <f t="shared" ref="H7:H23" si="1">G7*10/F7</f>
        <v>22.151515151515152</v>
      </c>
      <c r="I7" s="66">
        <v>52.7</v>
      </c>
      <c r="J7" s="38">
        <f t="shared" ref="J7:J23" si="2">H7*I7/100</f>
        <v>11.673848484848486</v>
      </c>
      <c r="K7"/>
      <c r="L7" s="33">
        <v>1</v>
      </c>
      <c r="M7" s="34" t="s">
        <v>48</v>
      </c>
      <c r="N7" s="40">
        <f t="shared" ref="N7:O23" si="3">I7</f>
        <v>52.7</v>
      </c>
      <c r="O7" s="40">
        <f t="shared" si="3"/>
        <v>11.673848484848486</v>
      </c>
      <c r="P7" s="30">
        <v>70.89</v>
      </c>
      <c r="Q7" s="49">
        <v>0.92</v>
      </c>
      <c r="R7" s="43">
        <f t="shared" ref="R7:R23" si="4">O7*Q7*1000</f>
        <v>10739.940606060609</v>
      </c>
      <c r="S7" s="49">
        <v>0.82</v>
      </c>
      <c r="T7" s="43">
        <f t="shared" ref="T7:T23" si="5">O7*S7*1000</f>
        <v>9572.5557575757575</v>
      </c>
      <c r="U7" s="49">
        <v>33</v>
      </c>
      <c r="V7" s="49">
        <v>65</v>
      </c>
      <c r="W7" s="30">
        <v>36.79</v>
      </c>
      <c r="X7" s="30">
        <v>41.24</v>
      </c>
    </row>
    <row r="8" spans="1:24" s="6" customFormat="1" ht="15.95" customHeight="1">
      <c r="A8" s="33">
        <v>2</v>
      </c>
      <c r="B8" s="34" t="s">
        <v>49</v>
      </c>
      <c r="C8" s="48">
        <v>77337</v>
      </c>
      <c r="D8" s="45">
        <v>550</v>
      </c>
      <c r="E8" s="45">
        <v>3</v>
      </c>
      <c r="F8" s="36">
        <f t="shared" si="0"/>
        <v>1650</v>
      </c>
      <c r="G8" s="37">
        <v>4697</v>
      </c>
      <c r="H8" s="38">
        <f t="shared" si="1"/>
        <v>28.466666666666665</v>
      </c>
      <c r="I8" s="39">
        <v>47.7</v>
      </c>
      <c r="J8" s="38">
        <f t="shared" si="2"/>
        <v>13.5786</v>
      </c>
      <c r="K8"/>
      <c r="L8" s="33">
        <v>2</v>
      </c>
      <c r="M8" s="34" t="s">
        <v>49</v>
      </c>
      <c r="N8" s="40">
        <f t="shared" si="3"/>
        <v>47.7</v>
      </c>
      <c r="O8" s="40">
        <f t="shared" si="3"/>
        <v>13.5786</v>
      </c>
      <c r="P8" s="30">
        <v>64.459999999999994</v>
      </c>
      <c r="Q8" s="49">
        <v>0.85</v>
      </c>
      <c r="R8" s="43">
        <f t="shared" si="4"/>
        <v>11541.81</v>
      </c>
      <c r="S8" s="49">
        <v>0.73</v>
      </c>
      <c r="T8" s="43">
        <f t="shared" si="5"/>
        <v>9912.3780000000006</v>
      </c>
      <c r="U8" s="49">
        <v>27</v>
      </c>
      <c r="V8" s="49">
        <v>59</v>
      </c>
      <c r="W8" s="30">
        <v>34.450000000000003</v>
      </c>
      <c r="X8" s="30">
        <v>53.2</v>
      </c>
    </row>
    <row r="9" spans="1:24" s="6" customFormat="1" ht="15.95" customHeight="1">
      <c r="A9" s="46">
        <v>3</v>
      </c>
      <c r="B9" s="47" t="s">
        <v>50</v>
      </c>
      <c r="C9" s="48">
        <v>80000</v>
      </c>
      <c r="D9" s="45">
        <v>550</v>
      </c>
      <c r="E9" s="45">
        <v>3</v>
      </c>
      <c r="F9" s="36">
        <f t="shared" si="0"/>
        <v>1650</v>
      </c>
      <c r="G9" s="37">
        <v>4070</v>
      </c>
      <c r="H9" s="38">
        <f t="shared" si="1"/>
        <v>24.666666666666668</v>
      </c>
      <c r="I9" s="39">
        <v>49.2</v>
      </c>
      <c r="J9" s="38">
        <f t="shared" si="2"/>
        <v>12.136000000000001</v>
      </c>
      <c r="K9"/>
      <c r="L9" s="46">
        <v>3</v>
      </c>
      <c r="M9" s="47" t="s">
        <v>50</v>
      </c>
      <c r="N9" s="40">
        <f t="shared" si="3"/>
        <v>49.2</v>
      </c>
      <c r="O9" s="40">
        <f t="shared" si="3"/>
        <v>12.136000000000001</v>
      </c>
      <c r="P9" s="30">
        <v>72.819999999999993</v>
      </c>
      <c r="Q9" s="49">
        <v>0.92</v>
      </c>
      <c r="R9" s="43">
        <f t="shared" si="4"/>
        <v>11165.120000000003</v>
      </c>
      <c r="S9" s="49">
        <v>0.82</v>
      </c>
      <c r="T9" s="43">
        <f t="shared" si="5"/>
        <v>9951.52</v>
      </c>
      <c r="U9" s="49">
        <v>34</v>
      </c>
      <c r="V9" s="49">
        <v>65</v>
      </c>
      <c r="W9" s="30">
        <v>36.21</v>
      </c>
      <c r="X9" s="30">
        <v>40.19</v>
      </c>
    </row>
    <row r="10" spans="1:24" s="6" customFormat="1" ht="15.95" customHeight="1">
      <c r="A10" s="46">
        <v>4</v>
      </c>
      <c r="B10" s="47" t="s">
        <v>51</v>
      </c>
      <c r="C10" s="69"/>
      <c r="D10" s="69"/>
      <c r="E10" s="69"/>
      <c r="F10" s="36"/>
      <c r="G10" s="69"/>
      <c r="H10" s="38"/>
      <c r="I10" s="69"/>
      <c r="J10" s="38"/>
      <c r="K10"/>
      <c r="L10" s="46">
        <v>4</v>
      </c>
      <c r="M10" s="47" t="s">
        <v>51</v>
      </c>
      <c r="N10" s="40"/>
      <c r="O10" s="40"/>
      <c r="P10" s="50"/>
      <c r="Q10" s="42"/>
      <c r="R10" s="43"/>
      <c r="S10" s="42"/>
      <c r="T10" s="43"/>
      <c r="U10" s="44"/>
      <c r="V10" s="44"/>
      <c r="W10" s="50"/>
      <c r="X10" s="50"/>
    </row>
    <row r="11" spans="1:24" s="6" customFormat="1" ht="15.95" customHeight="1">
      <c r="A11" s="46">
        <v>5</v>
      </c>
      <c r="B11" s="47" t="s">
        <v>52</v>
      </c>
      <c r="C11" s="48">
        <v>80000</v>
      </c>
      <c r="D11" s="45">
        <v>550</v>
      </c>
      <c r="E11" s="45">
        <v>3</v>
      </c>
      <c r="F11" s="36">
        <f t="shared" si="0"/>
        <v>1650</v>
      </c>
      <c r="G11" s="37">
        <v>4885</v>
      </c>
      <c r="H11" s="38">
        <f t="shared" si="1"/>
        <v>29.606060606060606</v>
      </c>
      <c r="I11" s="39">
        <v>43.3</v>
      </c>
      <c r="J11" s="38">
        <f t="shared" si="2"/>
        <v>12.81942424242424</v>
      </c>
      <c r="K11"/>
      <c r="L11" s="46">
        <v>5</v>
      </c>
      <c r="M11" s="47" t="s">
        <v>52</v>
      </c>
      <c r="N11" s="40">
        <f t="shared" si="3"/>
        <v>43.3</v>
      </c>
      <c r="O11" s="40">
        <f t="shared" si="3"/>
        <v>12.81942424242424</v>
      </c>
      <c r="P11" s="30">
        <v>69.31</v>
      </c>
      <c r="Q11" s="49">
        <v>0.89</v>
      </c>
      <c r="R11" s="43">
        <f t="shared" si="4"/>
        <v>11409.287575757575</v>
      </c>
      <c r="S11" s="49">
        <v>0.78</v>
      </c>
      <c r="T11" s="43">
        <f t="shared" si="5"/>
        <v>9999.1509090909076</v>
      </c>
      <c r="U11" s="49">
        <v>29</v>
      </c>
      <c r="V11" s="49">
        <v>62</v>
      </c>
      <c r="W11" s="30">
        <v>30.84</v>
      </c>
      <c r="X11" s="30">
        <v>46.74</v>
      </c>
    </row>
    <row r="12" spans="1:24" s="6" customFormat="1" ht="15.95" customHeight="1">
      <c r="A12" s="46">
        <v>6</v>
      </c>
      <c r="B12" s="47" t="s">
        <v>53</v>
      </c>
      <c r="C12" s="48">
        <v>74667</v>
      </c>
      <c r="D12" s="45">
        <v>550</v>
      </c>
      <c r="E12" s="45">
        <v>3</v>
      </c>
      <c r="F12" s="36">
        <f t="shared" si="0"/>
        <v>1650</v>
      </c>
      <c r="G12" s="37">
        <v>3897</v>
      </c>
      <c r="H12" s="38">
        <f t="shared" si="1"/>
        <v>23.618181818181817</v>
      </c>
      <c r="I12" s="39">
        <v>49.5</v>
      </c>
      <c r="J12" s="38">
        <f t="shared" si="2"/>
        <v>11.690999999999999</v>
      </c>
      <c r="K12"/>
      <c r="L12" s="46">
        <v>6</v>
      </c>
      <c r="M12" s="47" t="s">
        <v>53</v>
      </c>
      <c r="N12" s="40">
        <f t="shared" si="3"/>
        <v>49.5</v>
      </c>
      <c r="O12" s="40">
        <f t="shared" si="3"/>
        <v>11.690999999999999</v>
      </c>
      <c r="P12" s="30">
        <v>71.5</v>
      </c>
      <c r="Q12" s="49">
        <v>0.92</v>
      </c>
      <c r="R12" s="43">
        <f t="shared" si="4"/>
        <v>10755.72</v>
      </c>
      <c r="S12" s="49">
        <v>0.81</v>
      </c>
      <c r="T12" s="43">
        <f t="shared" si="5"/>
        <v>9469.7099999999991</v>
      </c>
      <c r="U12" s="49">
        <v>33</v>
      </c>
      <c r="V12" s="49">
        <v>64</v>
      </c>
      <c r="W12" s="30">
        <v>37.89</v>
      </c>
      <c r="X12" s="30">
        <v>41.82</v>
      </c>
    </row>
    <row r="13" spans="1:24" s="6" customFormat="1" ht="15.95" customHeight="1">
      <c r="A13" s="46">
        <v>7</v>
      </c>
      <c r="B13" s="34" t="s">
        <v>54</v>
      </c>
      <c r="C13" s="48">
        <v>77337</v>
      </c>
      <c r="D13" s="45">
        <v>550</v>
      </c>
      <c r="E13" s="45">
        <v>3</v>
      </c>
      <c r="F13" s="36">
        <f t="shared" si="0"/>
        <v>1650</v>
      </c>
      <c r="G13" s="37">
        <v>5320</v>
      </c>
      <c r="H13" s="38">
        <f t="shared" si="1"/>
        <v>32.242424242424242</v>
      </c>
      <c r="I13" s="39">
        <v>43.5</v>
      </c>
      <c r="J13" s="38">
        <f t="shared" si="2"/>
        <v>14.025454545454545</v>
      </c>
      <c r="K13"/>
      <c r="L13" s="46">
        <v>7</v>
      </c>
      <c r="M13" s="34" t="s">
        <v>54</v>
      </c>
      <c r="N13" s="40">
        <f t="shared" si="3"/>
        <v>43.5</v>
      </c>
      <c r="O13" s="40">
        <f t="shared" si="3"/>
        <v>14.025454545454545</v>
      </c>
      <c r="P13" s="30">
        <v>73.27</v>
      </c>
      <c r="Q13" s="49">
        <v>0.93</v>
      </c>
      <c r="R13" s="43">
        <f t="shared" si="4"/>
        <v>13043.672727272728</v>
      </c>
      <c r="S13" s="49">
        <v>0.83</v>
      </c>
      <c r="T13" s="43">
        <f t="shared" si="5"/>
        <v>11641.127272727274</v>
      </c>
      <c r="U13" s="49">
        <v>31</v>
      </c>
      <c r="V13" s="49">
        <v>65</v>
      </c>
      <c r="W13" s="30">
        <v>37.71</v>
      </c>
      <c r="X13" s="30">
        <v>39.93</v>
      </c>
    </row>
    <row r="14" spans="1:24" s="6" customFormat="1" ht="15.95" customHeight="1">
      <c r="A14" s="46">
        <v>8</v>
      </c>
      <c r="B14" s="47" t="s">
        <v>55</v>
      </c>
      <c r="C14" s="70"/>
      <c r="D14" s="70"/>
      <c r="E14" s="70"/>
      <c r="F14" s="36"/>
      <c r="G14" s="70"/>
      <c r="H14" s="38"/>
      <c r="I14" s="70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48">
        <v>85337</v>
      </c>
      <c r="D15" s="45">
        <v>550</v>
      </c>
      <c r="E15" s="45">
        <v>3</v>
      </c>
      <c r="F15" s="36">
        <f t="shared" si="0"/>
        <v>1650</v>
      </c>
      <c r="G15" s="37">
        <v>5362</v>
      </c>
      <c r="H15" s="38">
        <f t="shared" si="1"/>
        <v>32.4969696969697</v>
      </c>
      <c r="I15" s="39">
        <v>44.2</v>
      </c>
      <c r="J15" s="38">
        <f t="shared" si="2"/>
        <v>14.363660606060607</v>
      </c>
      <c r="K15"/>
      <c r="L15" s="46">
        <v>9</v>
      </c>
      <c r="M15" s="34" t="s">
        <v>56</v>
      </c>
      <c r="N15" s="40">
        <f t="shared" si="3"/>
        <v>44.2</v>
      </c>
      <c r="O15" s="40">
        <f t="shared" si="3"/>
        <v>14.363660606060607</v>
      </c>
      <c r="P15" s="30">
        <v>69.430000000000007</v>
      </c>
      <c r="Q15" s="49">
        <v>0.91</v>
      </c>
      <c r="R15" s="43">
        <f t="shared" si="4"/>
        <v>13070.931151515153</v>
      </c>
      <c r="S15" s="49">
        <v>0.8</v>
      </c>
      <c r="T15" s="43">
        <f t="shared" si="5"/>
        <v>11490.928484848488</v>
      </c>
      <c r="U15" s="49">
        <v>32</v>
      </c>
      <c r="V15" s="49">
        <v>63</v>
      </c>
      <c r="W15" s="30">
        <v>32.94</v>
      </c>
      <c r="X15" s="30">
        <v>42.45</v>
      </c>
    </row>
    <row r="16" spans="1:24" s="6" customFormat="1" ht="15.95" customHeight="1">
      <c r="A16" s="46">
        <v>10</v>
      </c>
      <c r="B16" s="34" t="s">
        <v>57</v>
      </c>
      <c r="C16" s="48">
        <v>80000</v>
      </c>
      <c r="D16" s="45">
        <v>550</v>
      </c>
      <c r="E16" s="45">
        <v>3</v>
      </c>
      <c r="F16" s="36">
        <f t="shared" si="0"/>
        <v>1650</v>
      </c>
      <c r="G16" s="37">
        <v>5310</v>
      </c>
      <c r="H16" s="38">
        <f t="shared" si="1"/>
        <v>32.18181818181818</v>
      </c>
      <c r="I16" s="39">
        <v>48.1</v>
      </c>
      <c r="J16" s="38">
        <f t="shared" si="2"/>
        <v>15.479454545454546</v>
      </c>
      <c r="K16"/>
      <c r="L16" s="46">
        <v>10</v>
      </c>
      <c r="M16" s="34" t="s">
        <v>57</v>
      </c>
      <c r="N16" s="40">
        <f t="shared" si="3"/>
        <v>48.1</v>
      </c>
      <c r="O16" s="40">
        <f t="shared" si="3"/>
        <v>15.479454545454546</v>
      </c>
      <c r="P16" s="30">
        <v>64.2</v>
      </c>
      <c r="Q16" s="49">
        <v>0.84</v>
      </c>
      <c r="R16" s="43">
        <f t="shared" si="4"/>
        <v>13002.741818181818</v>
      </c>
      <c r="S16" s="49">
        <v>0.73</v>
      </c>
      <c r="T16" s="43">
        <f t="shared" si="5"/>
        <v>11300.00181818182</v>
      </c>
      <c r="U16" s="49">
        <v>25</v>
      </c>
      <c r="V16" s="49">
        <v>58</v>
      </c>
      <c r="W16" s="30">
        <v>32.94</v>
      </c>
      <c r="X16" s="30">
        <v>53.9</v>
      </c>
    </row>
    <row r="17" spans="1:24" s="6" customFormat="1" ht="15.95" customHeight="1">
      <c r="A17" s="46">
        <v>11</v>
      </c>
      <c r="B17" s="34" t="s">
        <v>58</v>
      </c>
      <c r="C17" s="48">
        <v>82667</v>
      </c>
      <c r="D17" s="45">
        <v>550</v>
      </c>
      <c r="E17" s="45">
        <v>3</v>
      </c>
      <c r="F17" s="36">
        <f t="shared" si="0"/>
        <v>1650</v>
      </c>
      <c r="G17" s="37">
        <v>4657</v>
      </c>
      <c r="H17" s="38">
        <f t="shared" si="1"/>
        <v>28.224242424242423</v>
      </c>
      <c r="I17" s="39">
        <v>44.2</v>
      </c>
      <c r="J17" s="38">
        <f t="shared" si="2"/>
        <v>12.475115151515151</v>
      </c>
      <c r="K17"/>
      <c r="L17" s="46">
        <v>11</v>
      </c>
      <c r="M17" s="34" t="s">
        <v>58</v>
      </c>
      <c r="N17" s="40">
        <f t="shared" si="3"/>
        <v>44.2</v>
      </c>
      <c r="O17" s="40">
        <f t="shared" si="3"/>
        <v>12.475115151515151</v>
      </c>
      <c r="P17" s="30">
        <v>69.28</v>
      </c>
      <c r="Q17" s="49">
        <v>0.9</v>
      </c>
      <c r="R17" s="43">
        <f t="shared" si="4"/>
        <v>11227.603636363636</v>
      </c>
      <c r="S17" s="49">
        <v>0.8</v>
      </c>
      <c r="T17" s="43">
        <f t="shared" si="5"/>
        <v>9980.0921212121229</v>
      </c>
      <c r="U17" s="49">
        <v>33</v>
      </c>
      <c r="V17" s="49">
        <v>63</v>
      </c>
      <c r="W17" s="30">
        <v>32.32</v>
      </c>
      <c r="X17" s="30">
        <v>43.9</v>
      </c>
    </row>
    <row r="18" spans="1:24" s="6" customFormat="1" ht="15.95" customHeight="1">
      <c r="A18" s="46">
        <v>12</v>
      </c>
      <c r="B18" s="34" t="s">
        <v>59</v>
      </c>
      <c r="C18" s="48"/>
      <c r="D18" s="45"/>
      <c r="E18" s="45"/>
      <c r="F18" s="36"/>
      <c r="G18" s="37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48"/>
      <c r="D19" s="45"/>
      <c r="E19" s="45"/>
      <c r="F19" s="36"/>
      <c r="G19" s="37"/>
      <c r="H19" s="38"/>
      <c r="I19" s="39"/>
      <c r="J19" s="38"/>
      <c r="K19"/>
      <c r="L19" s="46">
        <v>13</v>
      </c>
      <c r="M19" s="34" t="s">
        <v>60</v>
      </c>
      <c r="N19" s="40"/>
      <c r="O19" s="40"/>
      <c r="P19" s="50"/>
      <c r="Q19" s="42"/>
      <c r="R19" s="43"/>
      <c r="S19" s="42"/>
      <c r="T19" s="43"/>
      <c r="U19" s="44"/>
      <c r="V19" s="44"/>
      <c r="W19" s="50"/>
      <c r="X19" s="50"/>
    </row>
    <row r="20" spans="1:24" s="6" customFormat="1" ht="15.95" customHeight="1">
      <c r="A20" s="46">
        <v>14</v>
      </c>
      <c r="B20" s="34" t="s">
        <v>61</v>
      </c>
      <c r="C20" s="48">
        <v>74667</v>
      </c>
      <c r="D20" s="45">
        <v>550</v>
      </c>
      <c r="E20" s="45">
        <v>3</v>
      </c>
      <c r="F20" s="36">
        <f t="shared" si="0"/>
        <v>1650</v>
      </c>
      <c r="G20" s="37">
        <v>5160</v>
      </c>
      <c r="H20" s="38">
        <f t="shared" si="1"/>
        <v>31.272727272727273</v>
      </c>
      <c r="I20" s="39">
        <v>46.6</v>
      </c>
      <c r="J20" s="38">
        <f t="shared" si="2"/>
        <v>14.573090909090912</v>
      </c>
      <c r="K20"/>
      <c r="L20" s="46">
        <v>14</v>
      </c>
      <c r="M20" s="34" t="s">
        <v>61</v>
      </c>
      <c r="N20" s="40">
        <f t="shared" si="3"/>
        <v>46.6</v>
      </c>
      <c r="O20" s="40">
        <f t="shared" si="3"/>
        <v>14.573090909090912</v>
      </c>
      <c r="P20" s="30">
        <v>73.47</v>
      </c>
      <c r="Q20" s="49">
        <v>0.93</v>
      </c>
      <c r="R20" s="43">
        <f t="shared" si="4"/>
        <v>13552.974545454548</v>
      </c>
      <c r="S20" s="49">
        <v>0.83</v>
      </c>
      <c r="T20" s="43">
        <f t="shared" si="5"/>
        <v>12095.665454545457</v>
      </c>
      <c r="U20" s="49">
        <v>33</v>
      </c>
      <c r="V20" s="49">
        <v>65</v>
      </c>
      <c r="W20" s="30">
        <v>38.74</v>
      </c>
      <c r="X20" s="30">
        <v>38.659999999999997</v>
      </c>
    </row>
    <row r="21" spans="1:24" s="6" customFormat="1" ht="15.95" customHeight="1">
      <c r="A21" s="46">
        <v>15</v>
      </c>
      <c r="B21" s="34" t="s">
        <v>62</v>
      </c>
      <c r="C21" s="70"/>
      <c r="D21" s="70"/>
      <c r="E21" s="70"/>
      <c r="F21" s="36"/>
      <c r="G21" s="70"/>
      <c r="H21" s="38"/>
      <c r="I21" s="70"/>
      <c r="J21" s="38"/>
      <c r="K21"/>
      <c r="L21" s="46">
        <v>15</v>
      </c>
      <c r="M21" s="34" t="s">
        <v>62</v>
      </c>
      <c r="N21" s="40"/>
      <c r="O21" s="40"/>
      <c r="P21" s="50"/>
      <c r="Q21" s="42"/>
      <c r="R21" s="43"/>
      <c r="S21" s="42"/>
      <c r="T21" s="43"/>
      <c r="U21" s="44"/>
      <c r="V21" s="44"/>
      <c r="W21" s="50"/>
      <c r="X21" s="50"/>
    </row>
    <row r="22" spans="1:24" s="51" customFormat="1" ht="15.95" customHeight="1">
      <c r="A22" s="46">
        <v>16</v>
      </c>
      <c r="B22" s="34" t="s">
        <v>63</v>
      </c>
      <c r="C22" s="71"/>
      <c r="D22" s="72"/>
      <c r="E22" s="72"/>
      <c r="F22" s="36"/>
      <c r="G22" s="73"/>
      <c r="H22" s="38"/>
      <c r="I22" s="72"/>
      <c r="J22" s="38"/>
      <c r="L22" s="46">
        <v>16</v>
      </c>
      <c r="M22" s="34" t="s">
        <v>63</v>
      </c>
      <c r="N22" s="40"/>
      <c r="O22" s="40"/>
      <c r="P22" s="50"/>
      <c r="Q22" s="42"/>
      <c r="R22" s="43"/>
      <c r="S22" s="42"/>
      <c r="T22" s="43"/>
      <c r="U22" s="44"/>
      <c r="V22" s="44"/>
      <c r="W22" s="50"/>
      <c r="X22" s="50"/>
    </row>
    <row r="23" spans="1:24" s="6" customFormat="1" ht="15.95" customHeight="1">
      <c r="A23" s="46">
        <v>17</v>
      </c>
      <c r="B23" s="34" t="s">
        <v>64</v>
      </c>
      <c r="C23" s="48">
        <v>82667</v>
      </c>
      <c r="D23" s="45">
        <v>550</v>
      </c>
      <c r="E23" s="45">
        <v>3</v>
      </c>
      <c r="F23" s="36">
        <f t="shared" si="0"/>
        <v>1650</v>
      </c>
      <c r="G23" s="37">
        <v>5593</v>
      </c>
      <c r="H23" s="38">
        <f t="shared" si="1"/>
        <v>33.896969696969698</v>
      </c>
      <c r="I23" s="39">
        <v>40.9</v>
      </c>
      <c r="J23" s="38">
        <f t="shared" si="2"/>
        <v>13.863860606060607</v>
      </c>
      <c r="K23"/>
      <c r="L23" s="46">
        <v>17</v>
      </c>
      <c r="M23" s="34" t="s">
        <v>64</v>
      </c>
      <c r="N23" s="40">
        <f t="shared" si="3"/>
        <v>40.9</v>
      </c>
      <c r="O23" s="40">
        <f t="shared" si="3"/>
        <v>13.863860606060607</v>
      </c>
      <c r="P23" s="30">
        <v>66.64</v>
      </c>
      <c r="Q23" s="49">
        <v>0.84</v>
      </c>
      <c r="R23" s="43">
        <f t="shared" si="4"/>
        <v>11645.64290909091</v>
      </c>
      <c r="S23" s="49">
        <v>0.73</v>
      </c>
      <c r="T23" s="43">
        <f t="shared" si="5"/>
        <v>10120.618242424243</v>
      </c>
      <c r="U23" s="49">
        <v>23</v>
      </c>
      <c r="V23" s="49">
        <v>58</v>
      </c>
      <c r="W23" s="30">
        <v>28.73</v>
      </c>
      <c r="X23" s="30">
        <v>57.46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41"/>
      <c r="Q24" s="42"/>
      <c r="R24" s="43"/>
      <c r="S24" s="42"/>
      <c r="T24" s="43"/>
      <c r="U24" s="44"/>
      <c r="V24" s="44"/>
      <c r="W24" s="41"/>
      <c r="X24" s="41"/>
    </row>
    <row r="25" spans="1:24" ht="15.95" customHeight="1">
      <c r="A25" s="52">
        <v>19</v>
      </c>
      <c r="B25" s="34" t="s">
        <v>66</v>
      </c>
      <c r="C25" s="48"/>
      <c r="D25" s="45"/>
      <c r="E25" s="45"/>
      <c r="F25" s="36"/>
      <c r="G25" s="37"/>
      <c r="H25" s="38"/>
      <c r="I25" s="39"/>
      <c r="J25" s="38"/>
      <c r="L25" s="52">
        <v>19</v>
      </c>
      <c r="M25" s="34" t="s">
        <v>66</v>
      </c>
      <c r="N25" s="40"/>
      <c r="O25" s="40"/>
      <c r="P25" s="41"/>
      <c r="Q25" s="42"/>
      <c r="R25" s="43"/>
      <c r="S25" s="42"/>
      <c r="T25" s="43"/>
      <c r="U25" s="44"/>
      <c r="V25" s="44"/>
      <c r="W25" s="41"/>
      <c r="X25" s="41"/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41"/>
      <c r="Q26" s="42"/>
      <c r="R26" s="43"/>
      <c r="S26" s="42"/>
      <c r="T26" s="43"/>
      <c r="U26" s="44"/>
      <c r="V26" s="44"/>
      <c r="W26" s="41"/>
      <c r="X26" s="41"/>
    </row>
    <row r="27" spans="1:24" ht="15.95" customHeight="1">
      <c r="A27" s="52">
        <v>21</v>
      </c>
      <c r="B27" s="34" t="s">
        <v>68</v>
      </c>
      <c r="C27" s="48"/>
      <c r="D27" s="45"/>
      <c r="E27" s="45"/>
      <c r="F27" s="36"/>
      <c r="G27" s="37"/>
      <c r="H27" s="38"/>
      <c r="I27" s="39"/>
      <c r="J27" s="38"/>
      <c r="L27" s="52">
        <v>21</v>
      </c>
      <c r="M27" s="34" t="s">
        <v>68</v>
      </c>
      <c r="N27" s="40"/>
      <c r="O27" s="40"/>
      <c r="P27" s="41"/>
      <c r="Q27" s="42"/>
      <c r="R27" s="43"/>
      <c r="S27" s="42"/>
      <c r="T27" s="43"/>
      <c r="U27" s="44"/>
      <c r="V27" s="44"/>
      <c r="W27" s="41"/>
      <c r="X27" s="41"/>
    </row>
    <row r="28" spans="1:24" ht="15.95" customHeight="1">
      <c r="A28" s="52">
        <v>22</v>
      </c>
      <c r="B28" s="47" t="s">
        <v>69</v>
      </c>
      <c r="C28" s="48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C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96</v>
      </c>
      <c r="E3" s="11" t="s">
        <v>7</v>
      </c>
      <c r="F3" t="s">
        <v>97</v>
      </c>
      <c r="G3" s="7"/>
      <c r="L3" s="1"/>
      <c r="M3" s="11" t="s">
        <v>5</v>
      </c>
      <c r="N3" t="str">
        <f>C3</f>
        <v>DOLECKI</v>
      </c>
      <c r="P3" s="11" t="s">
        <v>7</v>
      </c>
      <c r="Q3" s="12" t="str">
        <f>F3</f>
        <v>19.10.11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98</v>
      </c>
      <c r="L4" s="1"/>
      <c r="M4" s="11" t="s">
        <v>9</v>
      </c>
      <c r="P4" s="11" t="s">
        <v>10</v>
      </c>
      <c r="Q4" s="12" t="str">
        <f>F4</f>
        <v>24.04.11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48">
        <v>80000</v>
      </c>
      <c r="D11" s="45">
        <v>270</v>
      </c>
      <c r="E11" s="45">
        <v>4.5</v>
      </c>
      <c r="F11" s="36">
        <f t="shared" ref="F11:F27" si="0">D11*E11</f>
        <v>1215</v>
      </c>
      <c r="G11" s="37">
        <v>5445</v>
      </c>
      <c r="H11" s="38">
        <f t="shared" ref="H11:H27" si="1">G11*10/F11</f>
        <v>44.814814814814817</v>
      </c>
      <c r="I11" s="39">
        <v>40.700000000000003</v>
      </c>
      <c r="J11" s="38">
        <f t="shared" ref="J11:J27" si="2">H11*I11/100</f>
        <v>18.239629629629633</v>
      </c>
      <c r="K11"/>
      <c r="L11" s="46">
        <v>5</v>
      </c>
      <c r="M11" s="47" t="s">
        <v>52</v>
      </c>
      <c r="N11" s="40">
        <f t="shared" ref="N11:O27" si="3">I11</f>
        <v>40.700000000000003</v>
      </c>
      <c r="O11" s="40">
        <f t="shared" si="3"/>
        <v>18.239629629629633</v>
      </c>
      <c r="P11" s="30">
        <v>73.400000000000006</v>
      </c>
      <c r="Q11" s="49">
        <v>0.83</v>
      </c>
      <c r="R11" s="43">
        <f t="shared" ref="R11:R27" si="4">O11*Q11*1000</f>
        <v>15138.892592592594</v>
      </c>
      <c r="S11" s="49">
        <v>0.72</v>
      </c>
      <c r="T11" s="43">
        <f t="shared" ref="T11:T27" si="5">O11*S11*1000</f>
        <v>13132.533333333335</v>
      </c>
      <c r="U11" s="49">
        <v>44</v>
      </c>
      <c r="V11" s="49">
        <v>64</v>
      </c>
      <c r="W11" s="30">
        <v>36.46</v>
      </c>
      <c r="X11" s="30">
        <v>51.38</v>
      </c>
    </row>
    <row r="12" spans="1:24" s="6" customFormat="1" ht="15.95" customHeight="1">
      <c r="A12" s="46">
        <v>6</v>
      </c>
      <c r="B12" s="47" t="s">
        <v>53</v>
      </c>
      <c r="C12" s="48">
        <v>80000</v>
      </c>
      <c r="D12" s="45">
        <v>270</v>
      </c>
      <c r="E12" s="45">
        <v>4.5</v>
      </c>
      <c r="F12" s="36">
        <f t="shared" si="0"/>
        <v>1215</v>
      </c>
      <c r="G12" s="37">
        <v>5199</v>
      </c>
      <c r="H12" s="38">
        <f t="shared" si="1"/>
        <v>42.790123456790127</v>
      </c>
      <c r="I12" s="39">
        <v>47.84</v>
      </c>
      <c r="J12" s="38">
        <f t="shared" si="2"/>
        <v>20.470795061728396</v>
      </c>
      <c r="K12"/>
      <c r="L12" s="46">
        <v>6</v>
      </c>
      <c r="M12" s="47" t="s">
        <v>53</v>
      </c>
      <c r="N12" s="40">
        <f t="shared" si="3"/>
        <v>47.84</v>
      </c>
      <c r="O12" s="40">
        <f t="shared" si="3"/>
        <v>20.470795061728396</v>
      </c>
      <c r="P12" s="30">
        <v>74.069999999999993</v>
      </c>
      <c r="Q12" s="49">
        <v>0.94</v>
      </c>
      <c r="R12" s="43">
        <f t="shared" si="4"/>
        <v>19242.547358024691</v>
      </c>
      <c r="S12" s="49">
        <v>0.84</v>
      </c>
      <c r="T12" s="43">
        <f t="shared" si="5"/>
        <v>17195.467851851852</v>
      </c>
      <c r="U12" s="49">
        <v>45</v>
      </c>
      <c r="V12" s="49">
        <v>69</v>
      </c>
      <c r="W12" s="30">
        <v>43.05</v>
      </c>
      <c r="X12" s="30">
        <v>37.93</v>
      </c>
    </row>
    <row r="13" spans="1:24" s="6" customFormat="1" ht="15.95" customHeight="1">
      <c r="A13" s="46">
        <v>7</v>
      </c>
      <c r="B13" s="34" t="s">
        <v>54</v>
      </c>
      <c r="C13" s="48"/>
      <c r="D13" s="45"/>
      <c r="E13" s="45"/>
      <c r="F13" s="36"/>
      <c r="G13" s="37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48">
        <v>80000</v>
      </c>
      <c r="D14" s="45">
        <v>270</v>
      </c>
      <c r="E14" s="45">
        <v>4.5</v>
      </c>
      <c r="F14" s="36">
        <f t="shared" si="0"/>
        <v>1215</v>
      </c>
      <c r="G14" s="37">
        <v>5090</v>
      </c>
      <c r="H14" s="38">
        <f t="shared" si="1"/>
        <v>41.89300411522634</v>
      </c>
      <c r="I14" s="39">
        <v>52.26</v>
      </c>
      <c r="J14" s="38">
        <f t="shared" si="2"/>
        <v>21.893283950617285</v>
      </c>
      <c r="K14"/>
      <c r="L14" s="46">
        <v>8</v>
      </c>
      <c r="M14" s="47" t="s">
        <v>55</v>
      </c>
      <c r="N14" s="40">
        <f t="shared" si="3"/>
        <v>52.26</v>
      </c>
      <c r="O14" s="40">
        <f t="shared" si="3"/>
        <v>21.893283950617285</v>
      </c>
      <c r="P14" s="30">
        <v>73.22</v>
      </c>
      <c r="Q14" s="49">
        <v>0.93</v>
      </c>
      <c r="R14" s="43">
        <f t="shared" si="4"/>
        <v>20360.754074074077</v>
      </c>
      <c r="S14" s="49">
        <v>0.82</v>
      </c>
      <c r="T14" s="43">
        <f t="shared" si="5"/>
        <v>17952.492839506172</v>
      </c>
      <c r="U14" s="49">
        <v>48</v>
      </c>
      <c r="V14" s="49">
        <v>70</v>
      </c>
      <c r="W14" s="30">
        <v>42.27</v>
      </c>
      <c r="X14" s="30">
        <v>38.6</v>
      </c>
    </row>
    <row r="15" spans="1:24" s="6" customFormat="1" ht="15.95" customHeight="1">
      <c r="A15" s="46">
        <v>9</v>
      </c>
      <c r="B15" s="34" t="s">
        <v>56</v>
      </c>
      <c r="C15" s="48"/>
      <c r="D15" s="45"/>
      <c r="E15" s="45"/>
      <c r="F15" s="36"/>
      <c r="G15" s="37"/>
      <c r="H15" s="38"/>
      <c r="I15" s="39"/>
      <c r="J15" s="38"/>
      <c r="K15"/>
      <c r="L15" s="46">
        <v>9</v>
      </c>
      <c r="M15" s="34" t="s">
        <v>56</v>
      </c>
      <c r="N15" s="40"/>
      <c r="O15" s="40"/>
      <c r="P15" s="50"/>
      <c r="Q15" s="42"/>
      <c r="R15" s="43"/>
      <c r="S15" s="42"/>
      <c r="T15" s="43"/>
      <c r="U15" s="44"/>
      <c r="V15" s="44"/>
      <c r="W15" s="50"/>
      <c r="X15" s="50"/>
    </row>
    <row r="16" spans="1:24" s="6" customFormat="1" ht="15.95" customHeight="1">
      <c r="A16" s="46">
        <v>10</v>
      </c>
      <c r="B16" s="34" t="s">
        <v>57</v>
      </c>
      <c r="C16" s="48"/>
      <c r="D16" s="45"/>
      <c r="E16" s="45"/>
      <c r="F16" s="36"/>
      <c r="G16" s="37"/>
      <c r="H16" s="38"/>
      <c r="I16" s="39"/>
      <c r="J16" s="38"/>
      <c r="K16"/>
      <c r="L16" s="46">
        <v>10</v>
      </c>
      <c r="M16" s="34" t="s">
        <v>57</v>
      </c>
      <c r="N16" s="40"/>
      <c r="O16" s="40"/>
      <c r="P16" s="50"/>
      <c r="Q16" s="42"/>
      <c r="R16" s="43"/>
      <c r="S16" s="42"/>
      <c r="T16" s="43"/>
      <c r="U16" s="44"/>
      <c r="V16" s="44"/>
      <c r="W16" s="50"/>
      <c r="X16" s="50"/>
    </row>
    <row r="17" spans="1:24" s="6" customFormat="1" ht="15.95" customHeight="1">
      <c r="A17" s="46">
        <v>11</v>
      </c>
      <c r="B17" s="34" t="s">
        <v>58</v>
      </c>
      <c r="C17" s="48"/>
      <c r="D17" s="45"/>
      <c r="E17" s="45"/>
      <c r="F17" s="36"/>
      <c r="G17" s="37"/>
      <c r="H17" s="38"/>
      <c r="I17" s="39"/>
      <c r="J17" s="38"/>
      <c r="K17"/>
      <c r="L17" s="46">
        <v>11</v>
      </c>
      <c r="M17" s="34" t="s">
        <v>58</v>
      </c>
      <c r="N17" s="40"/>
      <c r="O17" s="40"/>
      <c r="P17" s="50"/>
      <c r="Q17" s="42"/>
      <c r="R17" s="43"/>
      <c r="S17" s="42"/>
      <c r="T17" s="43"/>
      <c r="U17" s="44"/>
      <c r="V17" s="44"/>
      <c r="W17" s="50"/>
      <c r="X17" s="50"/>
    </row>
    <row r="18" spans="1:24" s="6" customFormat="1" ht="15.95" customHeight="1">
      <c r="A18" s="46">
        <v>12</v>
      </c>
      <c r="B18" s="34" t="s">
        <v>59</v>
      </c>
      <c r="C18" s="48">
        <v>80000</v>
      </c>
      <c r="D18" s="45">
        <v>270</v>
      </c>
      <c r="E18" s="45">
        <v>4.5</v>
      </c>
      <c r="F18" s="36">
        <f t="shared" si="0"/>
        <v>1215</v>
      </c>
      <c r="G18" s="37">
        <v>5610</v>
      </c>
      <c r="H18" s="38">
        <f t="shared" si="1"/>
        <v>46.172839506172842</v>
      </c>
      <c r="I18" s="39">
        <v>47.7</v>
      </c>
      <c r="J18" s="38">
        <f t="shared" si="2"/>
        <v>22.024444444444448</v>
      </c>
      <c r="K18"/>
      <c r="L18" s="46">
        <v>12</v>
      </c>
      <c r="M18" s="34" t="s">
        <v>59</v>
      </c>
      <c r="N18" s="40">
        <f t="shared" si="3"/>
        <v>47.7</v>
      </c>
      <c r="O18" s="40">
        <f t="shared" si="3"/>
        <v>22.024444444444448</v>
      </c>
      <c r="P18" s="30">
        <v>75.84</v>
      </c>
      <c r="Q18" s="49">
        <v>0.95</v>
      </c>
      <c r="R18" s="43">
        <f t="shared" si="4"/>
        <v>20923.222222222226</v>
      </c>
      <c r="S18" s="49">
        <v>0.85</v>
      </c>
      <c r="T18" s="43">
        <f t="shared" si="5"/>
        <v>18720.777777777781</v>
      </c>
      <c r="U18" s="49">
        <v>45</v>
      </c>
      <c r="V18" s="49">
        <v>70</v>
      </c>
      <c r="W18" s="30">
        <v>45.24</v>
      </c>
      <c r="X18" s="30">
        <v>35.590000000000003</v>
      </c>
    </row>
    <row r="19" spans="1:24" s="6" customFormat="1" ht="15.95" customHeight="1">
      <c r="A19" s="46">
        <v>13</v>
      </c>
      <c r="B19" s="34" t="s">
        <v>60</v>
      </c>
      <c r="C19" s="48">
        <v>80000</v>
      </c>
      <c r="D19" s="45">
        <v>270</v>
      </c>
      <c r="E19" s="45">
        <v>4.5</v>
      </c>
      <c r="F19" s="36">
        <f t="shared" si="0"/>
        <v>1215</v>
      </c>
      <c r="G19" s="37">
        <v>6380</v>
      </c>
      <c r="H19" s="38">
        <f t="shared" si="1"/>
        <v>52.510288065843625</v>
      </c>
      <c r="I19" s="39">
        <v>41.62</v>
      </c>
      <c r="J19" s="38">
        <f t="shared" si="2"/>
        <v>21.854781893004116</v>
      </c>
      <c r="K19"/>
      <c r="L19" s="46">
        <v>13</v>
      </c>
      <c r="M19" s="34" t="s">
        <v>60</v>
      </c>
      <c r="N19" s="40">
        <f t="shared" si="3"/>
        <v>41.62</v>
      </c>
      <c r="O19" s="40">
        <f t="shared" si="3"/>
        <v>21.854781893004116</v>
      </c>
      <c r="P19" s="30">
        <v>72.37</v>
      </c>
      <c r="Q19" s="49">
        <v>0.92</v>
      </c>
      <c r="R19" s="43">
        <f t="shared" si="4"/>
        <v>20106.399341563785</v>
      </c>
      <c r="S19" s="49">
        <v>0.82</v>
      </c>
      <c r="T19" s="43">
        <f t="shared" si="5"/>
        <v>17920.921152263374</v>
      </c>
      <c r="U19" s="49">
        <v>47</v>
      </c>
      <c r="V19" s="49">
        <v>69</v>
      </c>
      <c r="W19" s="30">
        <v>38.1</v>
      </c>
      <c r="X19" s="30">
        <v>40.75</v>
      </c>
    </row>
    <row r="20" spans="1:24" s="6" customFormat="1" ht="15.95" customHeight="1">
      <c r="A20" s="46">
        <v>14</v>
      </c>
      <c r="B20" s="34" t="s">
        <v>61</v>
      </c>
      <c r="C20" s="48">
        <v>80000</v>
      </c>
      <c r="D20" s="45">
        <v>270</v>
      </c>
      <c r="E20" s="45">
        <v>4.5</v>
      </c>
      <c r="F20" s="36">
        <f t="shared" si="0"/>
        <v>1215</v>
      </c>
      <c r="G20" s="37">
        <v>6500</v>
      </c>
      <c r="H20" s="38">
        <f t="shared" si="1"/>
        <v>53.497942386831276</v>
      </c>
      <c r="I20" s="39">
        <v>47.59</v>
      </c>
      <c r="J20" s="38">
        <f t="shared" si="2"/>
        <v>25.459670781893006</v>
      </c>
      <c r="K20"/>
      <c r="L20" s="46">
        <v>14</v>
      </c>
      <c r="M20" s="34" t="s">
        <v>61</v>
      </c>
      <c r="N20" s="40">
        <f t="shared" si="3"/>
        <v>47.59</v>
      </c>
      <c r="O20" s="40">
        <f t="shared" si="3"/>
        <v>25.459670781893006</v>
      </c>
      <c r="P20" s="30">
        <v>72.459999999999994</v>
      </c>
      <c r="Q20" s="49">
        <v>0.93</v>
      </c>
      <c r="R20" s="43">
        <f t="shared" si="4"/>
        <v>23677.493827160495</v>
      </c>
      <c r="S20" s="49">
        <v>0.83</v>
      </c>
      <c r="T20" s="43">
        <f t="shared" si="5"/>
        <v>21131.526748971195</v>
      </c>
      <c r="U20" s="49">
        <v>50</v>
      </c>
      <c r="V20" s="49">
        <v>71</v>
      </c>
      <c r="W20" s="30">
        <v>38.369999999999997</v>
      </c>
      <c r="X20" s="30">
        <v>39.89</v>
      </c>
    </row>
    <row r="21" spans="1:24" s="6" customFormat="1" ht="15.95" customHeight="1">
      <c r="A21" s="46">
        <v>15</v>
      </c>
      <c r="B21" s="34" t="s">
        <v>62</v>
      </c>
      <c r="C21" s="48">
        <v>80000</v>
      </c>
      <c r="D21" s="45">
        <v>270</v>
      </c>
      <c r="E21" s="45">
        <v>4.5</v>
      </c>
      <c r="F21" s="36">
        <f t="shared" si="0"/>
        <v>1215</v>
      </c>
      <c r="G21" s="37">
        <v>6270</v>
      </c>
      <c r="H21" s="38">
        <f t="shared" si="1"/>
        <v>51.604938271604937</v>
      </c>
      <c r="I21" s="39">
        <v>40.4</v>
      </c>
      <c r="J21" s="38">
        <f t="shared" si="2"/>
        <v>20.848395061728393</v>
      </c>
      <c r="K21"/>
      <c r="L21" s="46">
        <v>15</v>
      </c>
      <c r="M21" s="34" t="s">
        <v>62</v>
      </c>
      <c r="N21" s="40">
        <f t="shared" si="3"/>
        <v>40.4</v>
      </c>
      <c r="O21" s="40">
        <f t="shared" si="3"/>
        <v>20.848395061728393</v>
      </c>
      <c r="P21" s="30">
        <v>68.97</v>
      </c>
      <c r="Q21" s="49">
        <v>0.9</v>
      </c>
      <c r="R21" s="43">
        <f t="shared" si="4"/>
        <v>18763.555555555555</v>
      </c>
      <c r="S21" s="49">
        <v>0.79</v>
      </c>
      <c r="T21" s="43">
        <f t="shared" si="5"/>
        <v>16470.232098765431</v>
      </c>
      <c r="U21" s="49">
        <v>47</v>
      </c>
      <c r="V21" s="49">
        <v>68</v>
      </c>
      <c r="W21" s="30">
        <v>36.479999999999997</v>
      </c>
      <c r="X21" s="30">
        <v>43.29</v>
      </c>
    </row>
    <row r="22" spans="1:24" s="51" customFormat="1" ht="15.95" customHeight="1">
      <c r="A22" s="46">
        <v>16</v>
      </c>
      <c r="B22" s="34" t="s">
        <v>63</v>
      </c>
      <c r="C22" s="48">
        <v>80000</v>
      </c>
      <c r="D22" s="45">
        <v>270</v>
      </c>
      <c r="E22" s="45">
        <v>4.5</v>
      </c>
      <c r="F22" s="36">
        <f t="shared" si="0"/>
        <v>1215</v>
      </c>
      <c r="G22" s="37">
        <v>6490</v>
      </c>
      <c r="H22" s="38">
        <f t="shared" si="1"/>
        <v>53.415637860082306</v>
      </c>
      <c r="I22" s="39">
        <v>37.049999999999997</v>
      </c>
      <c r="J22" s="38">
        <f t="shared" si="2"/>
        <v>19.790493827160493</v>
      </c>
      <c r="L22" s="46">
        <v>16</v>
      </c>
      <c r="M22" s="34" t="s">
        <v>63</v>
      </c>
      <c r="N22" s="40">
        <f t="shared" si="3"/>
        <v>37.049999999999997</v>
      </c>
      <c r="O22" s="40">
        <f t="shared" si="3"/>
        <v>19.790493827160493</v>
      </c>
      <c r="P22" s="30">
        <v>65.12</v>
      </c>
      <c r="Q22" s="49">
        <v>0.85</v>
      </c>
      <c r="R22" s="43">
        <f t="shared" si="4"/>
        <v>16821.919753086418</v>
      </c>
      <c r="S22" s="49">
        <v>0.75</v>
      </c>
      <c r="T22" s="43">
        <f t="shared" si="5"/>
        <v>14842.87037037037</v>
      </c>
      <c r="U22" s="49">
        <v>47</v>
      </c>
      <c r="V22" s="49">
        <v>66</v>
      </c>
      <c r="W22" s="30">
        <v>29.8</v>
      </c>
      <c r="X22" s="30">
        <v>48.76</v>
      </c>
    </row>
    <row r="23" spans="1:24" s="6" customFormat="1" ht="15.95" customHeight="1">
      <c r="A23" s="46">
        <v>17</v>
      </c>
      <c r="B23" s="34" t="s">
        <v>64</v>
      </c>
      <c r="C23" s="48">
        <v>80000</v>
      </c>
      <c r="D23" s="45">
        <v>270</v>
      </c>
      <c r="E23" s="45">
        <v>4.5</v>
      </c>
      <c r="F23" s="36">
        <f t="shared" si="0"/>
        <v>1215</v>
      </c>
      <c r="G23" s="37">
        <v>6545</v>
      </c>
      <c r="H23" s="38">
        <f t="shared" si="1"/>
        <v>53.868312757201643</v>
      </c>
      <c r="I23" s="39">
        <v>35.31</v>
      </c>
      <c r="J23" s="38">
        <f t="shared" si="2"/>
        <v>19.020901234567901</v>
      </c>
      <c r="K23"/>
      <c r="L23" s="46">
        <v>17</v>
      </c>
      <c r="M23" s="34" t="s">
        <v>64</v>
      </c>
      <c r="N23" s="40">
        <f t="shared" si="3"/>
        <v>35.31</v>
      </c>
      <c r="O23" s="40">
        <f t="shared" si="3"/>
        <v>19.020901234567901</v>
      </c>
      <c r="P23" s="30">
        <v>66.59</v>
      </c>
      <c r="Q23" s="49">
        <v>0.87</v>
      </c>
      <c r="R23" s="43">
        <f t="shared" si="4"/>
        <v>16548.184074074077</v>
      </c>
      <c r="S23" s="49">
        <v>0.76</v>
      </c>
      <c r="T23" s="43">
        <f t="shared" si="5"/>
        <v>14455.884938271605</v>
      </c>
      <c r="U23" s="49">
        <v>44</v>
      </c>
      <c r="V23" s="49">
        <v>65</v>
      </c>
      <c r="W23" s="30">
        <v>33.56</v>
      </c>
      <c r="X23" s="30">
        <v>46.47</v>
      </c>
    </row>
    <row r="24" spans="1:24" s="6" customFormat="1" ht="15.95" customHeight="1">
      <c r="A24" s="46">
        <v>18</v>
      </c>
      <c r="B24" s="34" t="s">
        <v>65</v>
      </c>
      <c r="C24" s="48"/>
      <c r="D24" s="45"/>
      <c r="E24" s="45"/>
      <c r="F24" s="36"/>
      <c r="G24" s="37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48"/>
      <c r="D25" s="45"/>
      <c r="E25" s="45"/>
      <c r="F25" s="36"/>
      <c r="G25" s="37"/>
      <c r="H25" s="38"/>
      <c r="I25" s="39"/>
      <c r="J25" s="38"/>
      <c r="L25" s="52">
        <v>19</v>
      </c>
      <c r="M25" s="34" t="s">
        <v>66</v>
      </c>
      <c r="N25" s="40"/>
      <c r="O25" s="40"/>
      <c r="P25" s="50"/>
      <c r="Q25" s="42"/>
      <c r="R25" s="43"/>
      <c r="S25" s="42"/>
      <c r="T25" s="43"/>
      <c r="U25" s="44"/>
      <c r="V25" s="44"/>
      <c r="W25" s="50"/>
      <c r="X25" s="50"/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48">
        <v>80000</v>
      </c>
      <c r="D27" s="45">
        <v>270</v>
      </c>
      <c r="E27" s="45">
        <v>4.5</v>
      </c>
      <c r="F27" s="36">
        <f t="shared" si="0"/>
        <v>1215</v>
      </c>
      <c r="G27" s="37">
        <v>6580</v>
      </c>
      <c r="H27" s="38">
        <f t="shared" si="1"/>
        <v>54.156378600823047</v>
      </c>
      <c r="I27" s="39">
        <v>39.65</v>
      </c>
      <c r="J27" s="38">
        <f t="shared" si="2"/>
        <v>21.473004115226335</v>
      </c>
      <c r="L27" s="52">
        <v>21</v>
      </c>
      <c r="M27" s="34" t="s">
        <v>68</v>
      </c>
      <c r="N27" s="40">
        <f t="shared" si="3"/>
        <v>39.65</v>
      </c>
      <c r="O27" s="40">
        <f t="shared" si="3"/>
        <v>21.473004115226335</v>
      </c>
      <c r="P27" s="30">
        <v>71.27</v>
      </c>
      <c r="Q27" s="49">
        <v>0.91</v>
      </c>
      <c r="R27" s="43">
        <f t="shared" si="4"/>
        <v>19540.433744855964</v>
      </c>
      <c r="S27" s="49">
        <v>0.81</v>
      </c>
      <c r="T27" s="43">
        <f t="shared" si="5"/>
        <v>17393.133333333331</v>
      </c>
      <c r="U27" s="49">
        <v>43</v>
      </c>
      <c r="V27" s="49">
        <v>67</v>
      </c>
      <c r="W27" s="30">
        <v>39.270000000000003</v>
      </c>
      <c r="X27" s="30">
        <v>41.42</v>
      </c>
    </row>
    <row r="28" spans="1:24" ht="15.95" customHeight="1">
      <c r="A28" s="52">
        <v>22</v>
      </c>
      <c r="B28" s="47" t="s">
        <v>69</v>
      </c>
      <c r="C28" s="48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99</v>
      </c>
      <c r="E3" s="11" t="s">
        <v>7</v>
      </c>
      <c r="F3" t="s">
        <v>100</v>
      </c>
      <c r="G3" s="7"/>
      <c r="L3" s="1"/>
      <c r="M3" s="11" t="s">
        <v>5</v>
      </c>
      <c r="N3" t="str">
        <f>C3</f>
        <v>MIŚKIEWICZ</v>
      </c>
      <c r="P3" s="11" t="s">
        <v>7</v>
      </c>
      <c r="Q3" s="12" t="str">
        <f>F3</f>
        <v>13.10.11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98</v>
      </c>
      <c r="L4" s="1"/>
      <c r="M4" s="11" t="s">
        <v>9</v>
      </c>
      <c r="P4" s="11" t="s">
        <v>10</v>
      </c>
      <c r="Q4" s="12" t="str">
        <f>F4</f>
        <v>24.04.11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74">
        <v>88000</v>
      </c>
      <c r="D11" s="75">
        <v>108</v>
      </c>
      <c r="E11" s="75">
        <v>4.5</v>
      </c>
      <c r="F11" s="36">
        <f t="shared" ref="F11:F27" si="0">D11*E11</f>
        <v>486</v>
      </c>
      <c r="G11" s="76">
        <v>1980</v>
      </c>
      <c r="H11" s="38">
        <f t="shared" ref="H11:H27" si="1">G11*10/F11</f>
        <v>40.74074074074074</v>
      </c>
      <c r="I11" s="39">
        <v>50.83</v>
      </c>
      <c r="J11" s="38">
        <f t="shared" ref="J11:J27" si="2">H11*I11/100</f>
        <v>20.708518518518517</v>
      </c>
      <c r="K11"/>
      <c r="L11" s="46">
        <v>5</v>
      </c>
      <c r="M11" s="47" t="s">
        <v>52</v>
      </c>
      <c r="N11" s="40">
        <f t="shared" ref="N11:O27" si="3">I11</f>
        <v>50.83</v>
      </c>
      <c r="O11" s="40">
        <f t="shared" si="3"/>
        <v>20.708518518518517</v>
      </c>
      <c r="P11" s="77">
        <v>72.057952880859375</v>
      </c>
      <c r="Q11" s="49">
        <v>0.93</v>
      </c>
      <c r="R11" s="43">
        <f t="shared" ref="R11:R27" si="4">O11*Q11*1000</f>
        <v>19258.92222222222</v>
      </c>
      <c r="S11" s="49">
        <v>0.82</v>
      </c>
      <c r="T11" s="43">
        <f t="shared" ref="T11:T27" si="5">O11*S11*1000</f>
        <v>16980.985185185182</v>
      </c>
      <c r="U11" s="49">
        <v>47</v>
      </c>
      <c r="V11" s="49">
        <v>69</v>
      </c>
      <c r="W11" s="77">
        <v>40.901618957519531</v>
      </c>
      <c r="X11" s="77">
        <v>40.09112548828125</v>
      </c>
    </row>
    <row r="12" spans="1:24" s="6" customFormat="1" ht="15.95" customHeight="1">
      <c r="A12" s="46">
        <v>6</v>
      </c>
      <c r="B12" s="47" t="s">
        <v>53</v>
      </c>
      <c r="C12" s="74"/>
      <c r="D12" s="75"/>
      <c r="E12" s="75"/>
      <c r="F12" s="36"/>
      <c r="G12" s="76"/>
      <c r="H12" s="38"/>
      <c r="I12" s="39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74"/>
      <c r="D13" s="75"/>
      <c r="E13" s="75"/>
      <c r="F13" s="36"/>
      <c r="G13" s="76"/>
      <c r="H13" s="38"/>
      <c r="I13" s="39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74"/>
      <c r="D14" s="75"/>
      <c r="E14" s="75"/>
      <c r="F14" s="36"/>
      <c r="G14" s="76"/>
      <c r="H14" s="38"/>
      <c r="I14" s="39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74">
        <v>88000</v>
      </c>
      <c r="D15" s="75">
        <v>108</v>
      </c>
      <c r="E15" s="75">
        <v>4.5</v>
      </c>
      <c r="F15" s="36">
        <f t="shared" si="0"/>
        <v>486</v>
      </c>
      <c r="G15" s="76">
        <v>1950</v>
      </c>
      <c r="H15" s="38">
        <f t="shared" si="1"/>
        <v>40.123456790123456</v>
      </c>
      <c r="I15" s="39">
        <v>45.15</v>
      </c>
      <c r="J15" s="38">
        <f t="shared" si="2"/>
        <v>18.11574074074074</v>
      </c>
      <c r="K15"/>
      <c r="L15" s="46">
        <v>9</v>
      </c>
      <c r="M15" s="34" t="s">
        <v>56</v>
      </c>
      <c r="N15" s="40">
        <f t="shared" si="3"/>
        <v>45.15</v>
      </c>
      <c r="O15" s="40">
        <f t="shared" si="3"/>
        <v>18.11574074074074</v>
      </c>
      <c r="P15" s="77">
        <v>66.012168884277344</v>
      </c>
      <c r="Q15" s="49">
        <v>0.87</v>
      </c>
      <c r="R15" s="43">
        <f t="shared" si="4"/>
        <v>15760.694444444445</v>
      </c>
      <c r="S15" s="49">
        <v>0.77</v>
      </c>
      <c r="T15" s="43">
        <f t="shared" si="5"/>
        <v>13949.12037037037</v>
      </c>
      <c r="U15" s="49">
        <v>45</v>
      </c>
      <c r="V15" s="49">
        <v>66</v>
      </c>
      <c r="W15" s="77">
        <v>33.044692993164062</v>
      </c>
      <c r="X15" s="77">
        <v>47.500442504882813</v>
      </c>
    </row>
    <row r="16" spans="1:24" s="6" customFormat="1" ht="15.95" customHeight="1">
      <c r="A16" s="46">
        <v>10</v>
      </c>
      <c r="B16" s="34" t="s">
        <v>57</v>
      </c>
      <c r="C16" s="74">
        <v>88000</v>
      </c>
      <c r="D16" s="75">
        <v>108</v>
      </c>
      <c r="E16" s="75">
        <v>4.5</v>
      </c>
      <c r="F16" s="36">
        <f t="shared" si="0"/>
        <v>486</v>
      </c>
      <c r="G16" s="76">
        <v>1890</v>
      </c>
      <c r="H16" s="38">
        <f t="shared" si="1"/>
        <v>38.888888888888886</v>
      </c>
      <c r="I16" s="39">
        <v>47.7</v>
      </c>
      <c r="J16" s="38">
        <f t="shared" si="2"/>
        <v>18.55</v>
      </c>
      <c r="K16"/>
      <c r="L16" s="46">
        <v>10</v>
      </c>
      <c r="M16" s="34" t="s">
        <v>57</v>
      </c>
      <c r="N16" s="40">
        <f t="shared" si="3"/>
        <v>47.7</v>
      </c>
      <c r="O16" s="40">
        <f t="shared" si="3"/>
        <v>18.55</v>
      </c>
      <c r="P16" s="77">
        <v>71.267448425292969</v>
      </c>
      <c r="Q16" s="49">
        <v>0.92</v>
      </c>
      <c r="R16" s="43">
        <f t="shared" si="4"/>
        <v>17066.000000000004</v>
      </c>
      <c r="S16" s="49">
        <v>0.82</v>
      </c>
      <c r="T16" s="43">
        <f t="shared" si="5"/>
        <v>15211</v>
      </c>
      <c r="U16" s="49">
        <v>51</v>
      </c>
      <c r="V16" s="49">
        <v>70</v>
      </c>
      <c r="W16" s="77">
        <v>39.874141693115234</v>
      </c>
      <c r="X16" s="77">
        <v>40.735923767089844</v>
      </c>
    </row>
    <row r="17" spans="1:24" s="6" customFormat="1" ht="15.95" customHeight="1">
      <c r="A17" s="46">
        <v>11</v>
      </c>
      <c r="B17" s="34" t="s">
        <v>58</v>
      </c>
      <c r="C17" s="74">
        <v>88000</v>
      </c>
      <c r="D17" s="75">
        <v>108</v>
      </c>
      <c r="E17" s="75">
        <v>4.5</v>
      </c>
      <c r="F17" s="36">
        <f t="shared" si="0"/>
        <v>486</v>
      </c>
      <c r="G17" s="76">
        <v>2040</v>
      </c>
      <c r="H17" s="38">
        <f t="shared" si="1"/>
        <v>41.97530864197531</v>
      </c>
      <c r="I17" s="39">
        <v>47.17</v>
      </c>
      <c r="J17" s="38">
        <f t="shared" si="2"/>
        <v>19.799753086419756</v>
      </c>
      <c r="K17"/>
      <c r="L17" s="46">
        <v>11</v>
      </c>
      <c r="M17" s="34" t="s">
        <v>58</v>
      </c>
      <c r="N17" s="40">
        <f t="shared" si="3"/>
        <v>47.17</v>
      </c>
      <c r="O17" s="40">
        <f t="shared" si="3"/>
        <v>19.799753086419756</v>
      </c>
      <c r="P17" s="77">
        <v>72.272422790527344</v>
      </c>
      <c r="Q17" s="49">
        <v>0.92</v>
      </c>
      <c r="R17" s="43">
        <f t="shared" si="4"/>
        <v>18215.772839506175</v>
      </c>
      <c r="S17" s="49">
        <v>0.82</v>
      </c>
      <c r="T17" s="43">
        <f t="shared" si="5"/>
        <v>16235.7975308642</v>
      </c>
      <c r="U17" s="49">
        <v>43</v>
      </c>
      <c r="V17" s="49">
        <v>68</v>
      </c>
      <c r="W17" s="77">
        <v>41.381622314453125</v>
      </c>
      <c r="X17" s="77">
        <v>39.425819396972656</v>
      </c>
    </row>
    <row r="18" spans="1:24" s="6" customFormat="1" ht="15.95" customHeight="1">
      <c r="A18" s="46">
        <v>12</v>
      </c>
      <c r="B18" s="34" t="s">
        <v>59</v>
      </c>
      <c r="C18" s="74"/>
      <c r="D18" s="75"/>
      <c r="E18" s="75"/>
      <c r="F18" s="36"/>
      <c r="G18" s="76"/>
      <c r="H18" s="38"/>
      <c r="I18" s="39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77"/>
      <c r="X18" s="77"/>
    </row>
    <row r="19" spans="1:24" s="6" customFormat="1" ht="15.95" customHeight="1">
      <c r="A19" s="46">
        <v>13</v>
      </c>
      <c r="B19" s="34" t="s">
        <v>60</v>
      </c>
      <c r="C19" s="74">
        <v>88000</v>
      </c>
      <c r="D19" s="75">
        <v>108</v>
      </c>
      <c r="E19" s="75">
        <v>4.5</v>
      </c>
      <c r="F19" s="36">
        <f t="shared" si="0"/>
        <v>486</v>
      </c>
      <c r="G19" s="76">
        <v>2320</v>
      </c>
      <c r="H19" s="38">
        <f t="shared" si="1"/>
        <v>47.736625514403293</v>
      </c>
      <c r="I19" s="39">
        <v>43.11</v>
      </c>
      <c r="J19" s="38">
        <f t="shared" si="2"/>
        <v>20.57925925925926</v>
      </c>
      <c r="K19"/>
      <c r="L19" s="46">
        <v>13</v>
      </c>
      <c r="M19" s="34" t="s">
        <v>60</v>
      </c>
      <c r="N19" s="40">
        <f t="shared" si="3"/>
        <v>43.11</v>
      </c>
      <c r="O19" s="40">
        <f t="shared" si="3"/>
        <v>20.57925925925926</v>
      </c>
      <c r="P19" s="77">
        <v>71.499671936035156</v>
      </c>
      <c r="Q19" s="49">
        <v>0.92</v>
      </c>
      <c r="R19" s="43">
        <f t="shared" si="4"/>
        <v>18932.91851851852</v>
      </c>
      <c r="S19" s="49">
        <v>0.82</v>
      </c>
      <c r="T19" s="43">
        <f t="shared" si="5"/>
        <v>16874.992592592589</v>
      </c>
      <c r="U19" s="49">
        <v>47</v>
      </c>
      <c r="V19" s="49">
        <v>69</v>
      </c>
      <c r="W19" s="77">
        <v>39.431144714355469</v>
      </c>
      <c r="X19" s="77">
        <v>40.918964385986328</v>
      </c>
    </row>
    <row r="20" spans="1:24" s="6" customFormat="1" ht="15.95" customHeight="1">
      <c r="A20" s="46">
        <v>14</v>
      </c>
      <c r="B20" s="34" t="s">
        <v>61</v>
      </c>
      <c r="C20" s="74">
        <v>88000</v>
      </c>
      <c r="D20" s="75">
        <v>108</v>
      </c>
      <c r="E20" s="75">
        <v>4.5</v>
      </c>
      <c r="F20" s="36">
        <f t="shared" si="0"/>
        <v>486</v>
      </c>
      <c r="G20" s="76">
        <v>2560</v>
      </c>
      <c r="H20" s="38">
        <f t="shared" si="1"/>
        <v>52.674897119341566</v>
      </c>
      <c r="I20" s="39">
        <v>48.04</v>
      </c>
      <c r="J20" s="38">
        <f t="shared" si="2"/>
        <v>25.305020576131689</v>
      </c>
      <c r="K20"/>
      <c r="L20" s="46">
        <v>14</v>
      </c>
      <c r="M20" s="34" t="s">
        <v>61</v>
      </c>
      <c r="N20" s="40">
        <f t="shared" si="3"/>
        <v>48.04</v>
      </c>
      <c r="O20" s="40">
        <f t="shared" si="3"/>
        <v>25.305020576131689</v>
      </c>
      <c r="P20" s="77">
        <v>73.485321044921875</v>
      </c>
      <c r="Q20" s="49">
        <v>0.95</v>
      </c>
      <c r="R20" s="43">
        <f t="shared" si="4"/>
        <v>24039.769547325104</v>
      </c>
      <c r="S20" s="49">
        <v>0.85</v>
      </c>
      <c r="T20" s="43">
        <f t="shared" si="5"/>
        <v>21509.267489711936</v>
      </c>
      <c r="U20" s="49">
        <v>49</v>
      </c>
      <c r="V20" s="49">
        <v>71</v>
      </c>
      <c r="W20" s="77">
        <v>41.508190155029297</v>
      </c>
      <c r="X20" s="77">
        <v>38.405384063720703</v>
      </c>
    </row>
    <row r="21" spans="1:24" s="6" customFormat="1" ht="15.95" customHeight="1">
      <c r="A21" s="46">
        <v>15</v>
      </c>
      <c r="B21" s="34" t="s">
        <v>62</v>
      </c>
      <c r="C21" s="74">
        <v>88000</v>
      </c>
      <c r="D21" s="75">
        <v>108</v>
      </c>
      <c r="E21" s="75">
        <v>4.5</v>
      </c>
      <c r="F21" s="36">
        <f t="shared" si="0"/>
        <v>486</v>
      </c>
      <c r="G21" s="76">
        <v>2280</v>
      </c>
      <c r="H21" s="38">
        <f t="shared" si="1"/>
        <v>46.913580246913583</v>
      </c>
      <c r="I21" s="39">
        <v>47.08</v>
      </c>
      <c r="J21" s="38">
        <f t="shared" si="2"/>
        <v>22.086913580246915</v>
      </c>
      <c r="K21"/>
      <c r="L21" s="46">
        <v>15</v>
      </c>
      <c r="M21" s="34" t="s">
        <v>62</v>
      </c>
      <c r="N21" s="40">
        <f t="shared" si="3"/>
        <v>47.08</v>
      </c>
      <c r="O21" s="40">
        <f t="shared" si="3"/>
        <v>22.086913580246915</v>
      </c>
      <c r="P21" s="77">
        <v>71.825431823730469</v>
      </c>
      <c r="Q21" s="49">
        <v>0.93</v>
      </c>
      <c r="R21" s="43">
        <f t="shared" si="4"/>
        <v>20540.829629629632</v>
      </c>
      <c r="S21" s="49">
        <v>0.82</v>
      </c>
      <c r="T21" s="43">
        <f t="shared" si="5"/>
        <v>18111.269135802471</v>
      </c>
      <c r="U21" s="49">
        <v>49</v>
      </c>
      <c r="V21" s="49">
        <v>70</v>
      </c>
      <c r="W21" s="77">
        <v>42.275203704833984</v>
      </c>
      <c r="X21" s="77">
        <v>39.347461700439453</v>
      </c>
    </row>
    <row r="22" spans="1:24" s="51" customFormat="1" ht="15.95" customHeight="1">
      <c r="A22" s="46">
        <v>16</v>
      </c>
      <c r="B22" s="34" t="s">
        <v>63</v>
      </c>
      <c r="C22" s="74">
        <v>88000</v>
      </c>
      <c r="D22" s="75">
        <v>108</v>
      </c>
      <c r="E22" s="75">
        <v>4.5</v>
      </c>
      <c r="F22" s="36">
        <f t="shared" si="0"/>
        <v>486</v>
      </c>
      <c r="G22" s="76">
        <v>2340</v>
      </c>
      <c r="H22" s="38">
        <f t="shared" si="1"/>
        <v>48.148148148148145</v>
      </c>
      <c r="I22" s="39">
        <v>42.24</v>
      </c>
      <c r="J22" s="38">
        <f t="shared" si="2"/>
        <v>20.337777777777777</v>
      </c>
      <c r="L22" s="46">
        <v>16</v>
      </c>
      <c r="M22" s="34" t="s">
        <v>63</v>
      </c>
      <c r="N22" s="40">
        <f t="shared" si="3"/>
        <v>42.24</v>
      </c>
      <c r="O22" s="40">
        <f t="shared" si="3"/>
        <v>20.337777777777777</v>
      </c>
      <c r="P22" s="77">
        <v>69.315078735351563</v>
      </c>
      <c r="Q22" s="49">
        <v>0.89</v>
      </c>
      <c r="R22" s="43">
        <f t="shared" si="4"/>
        <v>18100.62222222222</v>
      </c>
      <c r="S22" s="49">
        <v>0.79</v>
      </c>
      <c r="T22" s="43">
        <f t="shared" si="5"/>
        <v>16066.844444444445</v>
      </c>
      <c r="U22" s="49">
        <v>44</v>
      </c>
      <c r="V22" s="49">
        <v>67</v>
      </c>
      <c r="W22" s="77">
        <v>36.873752593994141</v>
      </c>
      <c r="X22" s="77">
        <v>43.790046691894531</v>
      </c>
    </row>
    <row r="23" spans="1:24" s="6" customFormat="1" ht="15.95" customHeight="1">
      <c r="A23" s="46">
        <v>17</v>
      </c>
      <c r="B23" s="34" t="s">
        <v>64</v>
      </c>
      <c r="C23" s="74">
        <v>88000</v>
      </c>
      <c r="D23" s="75">
        <v>108</v>
      </c>
      <c r="E23" s="75">
        <v>4.5</v>
      </c>
      <c r="F23" s="36">
        <f t="shared" si="0"/>
        <v>486</v>
      </c>
      <c r="G23" s="76">
        <v>2380</v>
      </c>
      <c r="H23" s="38">
        <f t="shared" si="1"/>
        <v>48.971193415637863</v>
      </c>
      <c r="I23" s="39">
        <v>44.01</v>
      </c>
      <c r="J23" s="38">
        <f t="shared" si="2"/>
        <v>21.552222222222223</v>
      </c>
      <c r="K23"/>
      <c r="L23" s="46">
        <v>17</v>
      </c>
      <c r="M23" s="34" t="s">
        <v>64</v>
      </c>
      <c r="N23" s="40">
        <f t="shared" si="3"/>
        <v>44.01</v>
      </c>
      <c r="O23" s="40">
        <f t="shared" si="3"/>
        <v>21.552222222222223</v>
      </c>
      <c r="P23" s="77">
        <v>72.424903869628906</v>
      </c>
      <c r="Q23" s="49">
        <v>0.92</v>
      </c>
      <c r="R23" s="43">
        <f t="shared" si="4"/>
        <v>19828.044444444447</v>
      </c>
      <c r="S23" s="49">
        <v>0.82</v>
      </c>
      <c r="T23" s="43">
        <f t="shared" si="5"/>
        <v>17672.822222222221</v>
      </c>
      <c r="U23" s="49">
        <v>46</v>
      </c>
      <c r="V23" s="49">
        <v>69</v>
      </c>
      <c r="W23" s="77">
        <v>40.543056488037109</v>
      </c>
      <c r="X23" s="77">
        <v>39.544654846191406</v>
      </c>
    </row>
    <row r="24" spans="1:24" s="6" customFormat="1" ht="15.95" customHeight="1">
      <c r="A24" s="46">
        <v>18</v>
      </c>
      <c r="B24" s="34" t="s">
        <v>65</v>
      </c>
      <c r="C24" s="74"/>
      <c r="D24" s="75"/>
      <c r="E24" s="75"/>
      <c r="F24" s="36"/>
      <c r="G24" s="76"/>
      <c r="H24" s="38"/>
      <c r="I24" s="39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74"/>
      <c r="D25" s="75"/>
      <c r="E25" s="75"/>
      <c r="F25" s="36"/>
      <c r="G25" s="76"/>
      <c r="H25" s="38"/>
      <c r="I25" s="39"/>
      <c r="J25" s="38"/>
      <c r="L25" s="52">
        <v>19</v>
      </c>
      <c r="M25" s="34" t="s">
        <v>66</v>
      </c>
      <c r="N25" s="40"/>
      <c r="O25" s="40"/>
      <c r="P25" s="50"/>
      <c r="Q25" s="42"/>
      <c r="R25" s="43"/>
      <c r="S25" s="42"/>
      <c r="T25" s="43"/>
      <c r="U25" s="44"/>
      <c r="V25" s="44"/>
      <c r="W25" s="50"/>
      <c r="X25" s="50"/>
    </row>
    <row r="26" spans="1:24" ht="15.95" customHeight="1">
      <c r="A26" s="52">
        <v>20</v>
      </c>
      <c r="B26" s="34" t="s">
        <v>67</v>
      </c>
      <c r="C26" s="74"/>
      <c r="D26" s="75"/>
      <c r="E26" s="75"/>
      <c r="F26" s="36"/>
      <c r="G26" s="76"/>
      <c r="H26" s="38"/>
      <c r="I26" s="39"/>
      <c r="J26" s="38"/>
      <c r="L26" s="52">
        <v>20</v>
      </c>
      <c r="M26" s="34" t="s">
        <v>67</v>
      </c>
      <c r="N26" s="40"/>
      <c r="O26" s="40"/>
      <c r="P26" s="50"/>
      <c r="Q26" s="42"/>
      <c r="R26" s="43"/>
      <c r="S26" s="42"/>
      <c r="T26" s="43"/>
      <c r="U26" s="44"/>
      <c r="V26" s="44"/>
      <c r="W26" s="50"/>
      <c r="X26" s="50"/>
    </row>
    <row r="27" spans="1:24" ht="15.95" customHeight="1">
      <c r="A27" s="52">
        <v>21</v>
      </c>
      <c r="B27" s="34" t="s">
        <v>68</v>
      </c>
      <c r="C27" s="74">
        <v>88000</v>
      </c>
      <c r="D27" s="75">
        <v>108</v>
      </c>
      <c r="E27" s="75">
        <v>4.5</v>
      </c>
      <c r="F27" s="36">
        <f t="shared" si="0"/>
        <v>486</v>
      </c>
      <c r="G27" s="76">
        <v>2390</v>
      </c>
      <c r="H27" s="38">
        <f t="shared" si="1"/>
        <v>49.176954732510289</v>
      </c>
      <c r="I27" s="39">
        <v>39.53</v>
      </c>
      <c r="J27" s="38">
        <f t="shared" si="2"/>
        <v>19.439650205761318</v>
      </c>
      <c r="L27" s="52">
        <v>21</v>
      </c>
      <c r="M27" s="34" t="s">
        <v>68</v>
      </c>
      <c r="N27" s="40">
        <f t="shared" si="3"/>
        <v>39.53</v>
      </c>
      <c r="O27" s="40">
        <f t="shared" si="3"/>
        <v>19.439650205761318</v>
      </c>
      <c r="P27" s="77">
        <v>68.700843811035156</v>
      </c>
      <c r="Q27" s="49">
        <v>0.9</v>
      </c>
      <c r="R27" s="43">
        <f t="shared" si="4"/>
        <v>17495.68518518519</v>
      </c>
      <c r="S27" s="49">
        <v>0.79</v>
      </c>
      <c r="T27" s="43">
        <f t="shared" si="5"/>
        <v>15357.323662551442</v>
      </c>
      <c r="U27" s="49">
        <v>49</v>
      </c>
      <c r="V27" s="49">
        <v>69</v>
      </c>
      <c r="W27" s="77">
        <v>38.124130249023438</v>
      </c>
      <c r="X27" s="77">
        <v>42.697845458984375</v>
      </c>
    </row>
    <row r="28" spans="1:24" ht="15.95" customHeight="1">
      <c r="A28" s="52">
        <v>22</v>
      </c>
      <c r="B28" s="47" t="s">
        <v>69</v>
      </c>
      <c r="C28" s="48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101</v>
      </c>
      <c r="E3" s="11" t="s">
        <v>7</v>
      </c>
      <c r="F3" t="s">
        <v>102</v>
      </c>
      <c r="G3" s="7"/>
      <c r="L3" s="1"/>
      <c r="M3" s="11" t="s">
        <v>5</v>
      </c>
      <c r="N3" t="str">
        <f>C3</f>
        <v>SK DOBRZYNIEWO</v>
      </c>
      <c r="P3" s="11" t="s">
        <v>7</v>
      </c>
      <c r="Q3" s="12" t="str">
        <f>F3</f>
        <v>05.10.11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103</v>
      </c>
      <c r="L4" s="1"/>
      <c r="M4" s="11" t="s">
        <v>9</v>
      </c>
      <c r="P4" s="11" t="s">
        <v>10</v>
      </c>
      <c r="Q4" s="12" t="str">
        <f>F4</f>
        <v>23.04.11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78">
        <v>90678</v>
      </c>
      <c r="D11" s="79">
        <v>700</v>
      </c>
      <c r="E11" s="79">
        <v>3</v>
      </c>
      <c r="F11" s="36">
        <f t="shared" ref="F11:F17" si="0">D11*E11</f>
        <v>2100</v>
      </c>
      <c r="G11" s="80">
        <v>10550</v>
      </c>
      <c r="H11" s="38">
        <f t="shared" ref="H11:H17" si="1">G11*10/F11</f>
        <v>50.238095238095241</v>
      </c>
      <c r="I11" s="81">
        <v>40.369999999999997</v>
      </c>
      <c r="J11" s="38">
        <f t="shared" ref="J11:J17" si="2">H11*I11/100</f>
        <v>20.281119047619047</v>
      </c>
      <c r="K11"/>
      <c r="L11" s="46">
        <v>5</v>
      </c>
      <c r="M11" s="47" t="s">
        <v>52</v>
      </c>
      <c r="N11" s="40">
        <f t="shared" ref="N11:O25" si="3">I11</f>
        <v>40.369999999999997</v>
      </c>
      <c r="O11" s="40">
        <f t="shared" si="3"/>
        <v>20.281119047619047</v>
      </c>
      <c r="P11" s="30">
        <v>69.2</v>
      </c>
      <c r="Q11" s="49">
        <v>0.89</v>
      </c>
      <c r="R11" s="43">
        <f t="shared" ref="R11:R25" si="4">O11*Q11*1000</f>
        <v>18050.195952380953</v>
      </c>
      <c r="S11" s="49">
        <v>0.79</v>
      </c>
      <c r="T11" s="43">
        <f t="shared" ref="T11:T25" si="5">O11*S11*1000</f>
        <v>16022.084047619046</v>
      </c>
      <c r="U11" s="49">
        <v>46</v>
      </c>
      <c r="V11" s="49">
        <v>67</v>
      </c>
      <c r="W11" s="30">
        <v>33.119999999999997</v>
      </c>
      <c r="X11" s="30">
        <v>44.49</v>
      </c>
    </row>
    <row r="12" spans="1:24" s="6" customFormat="1" ht="15.95" customHeight="1">
      <c r="A12" s="46">
        <v>6</v>
      </c>
      <c r="B12" s="47" t="s">
        <v>53</v>
      </c>
      <c r="C12" s="78"/>
      <c r="D12" s="79"/>
      <c r="E12" s="79"/>
      <c r="F12" s="36"/>
      <c r="G12" s="80"/>
      <c r="H12" s="38"/>
      <c r="I12" s="81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78"/>
      <c r="D13" s="79"/>
      <c r="E13" s="79"/>
      <c r="F13" s="36"/>
      <c r="G13" s="80"/>
      <c r="H13" s="38"/>
      <c r="I13" s="81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78"/>
      <c r="D14" s="79"/>
      <c r="E14" s="79"/>
      <c r="F14" s="36"/>
      <c r="G14" s="80"/>
      <c r="H14" s="38"/>
      <c r="I14" s="81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78">
        <v>88011</v>
      </c>
      <c r="D15" s="79">
        <v>700</v>
      </c>
      <c r="E15" s="79">
        <v>3</v>
      </c>
      <c r="F15" s="36">
        <f t="shared" si="0"/>
        <v>2100</v>
      </c>
      <c r="G15" s="80">
        <v>10350</v>
      </c>
      <c r="H15" s="38">
        <f t="shared" si="1"/>
        <v>49.285714285714285</v>
      </c>
      <c r="I15" s="81">
        <v>38.06</v>
      </c>
      <c r="J15" s="38">
        <f t="shared" si="2"/>
        <v>18.758142857142857</v>
      </c>
      <c r="K15"/>
      <c r="L15" s="46">
        <v>9</v>
      </c>
      <c r="M15" s="34" t="s">
        <v>56</v>
      </c>
      <c r="N15" s="40">
        <f t="shared" si="3"/>
        <v>38.06</v>
      </c>
      <c r="O15" s="40">
        <f t="shared" si="3"/>
        <v>18.758142857142857</v>
      </c>
      <c r="P15" s="30">
        <v>63.88</v>
      </c>
      <c r="Q15" s="49">
        <v>0.84</v>
      </c>
      <c r="R15" s="43">
        <f t="shared" si="4"/>
        <v>15756.84</v>
      </c>
      <c r="S15" s="49">
        <v>0.73</v>
      </c>
      <c r="T15" s="43">
        <f t="shared" si="5"/>
        <v>13693.444285714286</v>
      </c>
      <c r="U15" s="49">
        <v>46</v>
      </c>
      <c r="V15" s="49">
        <v>65</v>
      </c>
      <c r="W15" s="30">
        <v>27.71</v>
      </c>
      <c r="X15" s="30">
        <v>50.95</v>
      </c>
    </row>
    <row r="16" spans="1:24" s="6" customFormat="1" ht="15.95" customHeight="1">
      <c r="A16" s="46">
        <v>10</v>
      </c>
      <c r="B16" s="34" t="s">
        <v>57</v>
      </c>
      <c r="C16" s="78">
        <v>85344</v>
      </c>
      <c r="D16" s="79">
        <v>700</v>
      </c>
      <c r="E16" s="79">
        <v>3</v>
      </c>
      <c r="F16" s="36">
        <f t="shared" si="0"/>
        <v>2100</v>
      </c>
      <c r="G16" s="80">
        <v>10650</v>
      </c>
      <c r="H16" s="38">
        <f t="shared" si="1"/>
        <v>50.714285714285715</v>
      </c>
      <c r="I16" s="81">
        <v>41.26</v>
      </c>
      <c r="J16" s="38">
        <f t="shared" si="2"/>
        <v>20.924714285714284</v>
      </c>
      <c r="K16"/>
      <c r="L16" s="46">
        <v>10</v>
      </c>
      <c r="M16" s="34" t="s">
        <v>57</v>
      </c>
      <c r="N16" s="40">
        <f t="shared" si="3"/>
        <v>41.26</v>
      </c>
      <c r="O16" s="40">
        <f t="shared" si="3"/>
        <v>20.924714285714284</v>
      </c>
      <c r="P16" s="30">
        <v>67.69</v>
      </c>
      <c r="Q16" s="49">
        <v>0.88</v>
      </c>
      <c r="R16" s="43">
        <f t="shared" si="4"/>
        <v>18413.748571428569</v>
      </c>
      <c r="S16" s="49">
        <v>0.77</v>
      </c>
      <c r="T16" s="43">
        <f t="shared" si="5"/>
        <v>16112.03</v>
      </c>
      <c r="U16" s="49">
        <v>49</v>
      </c>
      <c r="V16" s="49">
        <v>68</v>
      </c>
      <c r="W16" s="30">
        <v>32</v>
      </c>
      <c r="X16" s="30">
        <v>46.55</v>
      </c>
    </row>
    <row r="17" spans="1:24" s="6" customFormat="1" ht="15.95" customHeight="1">
      <c r="A17" s="46">
        <v>11</v>
      </c>
      <c r="B17" s="34" t="s">
        <v>58</v>
      </c>
      <c r="C17" s="78">
        <v>85334</v>
      </c>
      <c r="D17" s="79">
        <v>700</v>
      </c>
      <c r="E17" s="79">
        <v>3</v>
      </c>
      <c r="F17" s="36">
        <f t="shared" si="0"/>
        <v>2100</v>
      </c>
      <c r="G17" s="80">
        <v>10250</v>
      </c>
      <c r="H17" s="38">
        <f t="shared" si="1"/>
        <v>48.80952380952381</v>
      </c>
      <c r="I17" s="81">
        <v>38.380000000000003</v>
      </c>
      <c r="J17" s="38">
        <f t="shared" si="2"/>
        <v>18.733095238095238</v>
      </c>
      <c r="K17"/>
      <c r="L17" s="46">
        <v>11</v>
      </c>
      <c r="M17" s="34" t="s">
        <v>58</v>
      </c>
      <c r="N17" s="40">
        <f t="shared" si="3"/>
        <v>38.380000000000003</v>
      </c>
      <c r="O17" s="40">
        <f t="shared" si="3"/>
        <v>18.733095238095238</v>
      </c>
      <c r="P17" s="30">
        <v>66.73</v>
      </c>
      <c r="Q17" s="49">
        <v>0.87</v>
      </c>
      <c r="R17" s="43">
        <f t="shared" si="4"/>
        <v>16297.792857142857</v>
      </c>
      <c r="S17" s="49">
        <v>0.77</v>
      </c>
      <c r="T17" s="43">
        <f t="shared" si="5"/>
        <v>14424.483333333335</v>
      </c>
      <c r="U17" s="49">
        <v>44</v>
      </c>
      <c r="V17" s="49">
        <v>66</v>
      </c>
      <c r="W17" s="30">
        <v>31.95</v>
      </c>
      <c r="X17" s="30">
        <v>46.2</v>
      </c>
    </row>
    <row r="18" spans="1:24" s="6" customFormat="1" ht="15.95" customHeight="1">
      <c r="A18" s="46">
        <v>12</v>
      </c>
      <c r="B18" s="34" t="s">
        <v>59</v>
      </c>
      <c r="C18" s="78"/>
      <c r="D18" s="79"/>
      <c r="E18" s="79" t="s">
        <v>104</v>
      </c>
      <c r="F18" s="36"/>
      <c r="G18" s="80"/>
      <c r="H18" s="38"/>
      <c r="I18" s="81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78">
        <v>90678</v>
      </c>
      <c r="D19" s="79">
        <v>700</v>
      </c>
      <c r="E19" s="79">
        <v>3</v>
      </c>
      <c r="F19" s="36">
        <f t="shared" ref="F19:F23" si="6">D19*E19</f>
        <v>2100</v>
      </c>
      <c r="G19" s="80">
        <v>11200</v>
      </c>
      <c r="H19" s="38">
        <f t="shared" ref="H19:H23" si="7">G19*10/F19</f>
        <v>53.333333333333336</v>
      </c>
      <c r="I19" s="81">
        <v>37.549999999999997</v>
      </c>
      <c r="J19" s="38">
        <f t="shared" ref="J19:J23" si="8">H19*I19/100</f>
        <v>20.026666666666664</v>
      </c>
      <c r="K19"/>
      <c r="L19" s="46">
        <v>13</v>
      </c>
      <c r="M19" s="34" t="s">
        <v>60</v>
      </c>
      <c r="N19" s="40">
        <f t="shared" si="3"/>
        <v>37.549999999999997</v>
      </c>
      <c r="O19" s="40">
        <f t="shared" si="3"/>
        <v>20.026666666666664</v>
      </c>
      <c r="P19" s="30">
        <v>69.42</v>
      </c>
      <c r="Q19" s="49">
        <v>0.88</v>
      </c>
      <c r="R19" s="43">
        <f t="shared" si="4"/>
        <v>17623.466666666667</v>
      </c>
      <c r="S19" s="49">
        <v>0.78</v>
      </c>
      <c r="T19" s="43">
        <f t="shared" si="5"/>
        <v>15620.8</v>
      </c>
      <c r="U19" s="49">
        <v>47</v>
      </c>
      <c r="V19" s="49">
        <v>67</v>
      </c>
      <c r="W19" s="30">
        <v>33.53</v>
      </c>
      <c r="X19" s="30">
        <v>45.32</v>
      </c>
    </row>
    <row r="20" spans="1:24" s="6" customFormat="1" ht="15.95" customHeight="1">
      <c r="A20" s="46">
        <v>14</v>
      </c>
      <c r="B20" s="34" t="s">
        <v>61</v>
      </c>
      <c r="C20" s="78">
        <v>93345</v>
      </c>
      <c r="D20" s="79">
        <v>700</v>
      </c>
      <c r="E20" s="79">
        <v>3</v>
      </c>
      <c r="F20" s="36">
        <f t="shared" si="6"/>
        <v>2100</v>
      </c>
      <c r="G20" s="80">
        <v>12300</v>
      </c>
      <c r="H20" s="38">
        <f t="shared" si="7"/>
        <v>58.571428571428569</v>
      </c>
      <c r="I20" s="81">
        <v>40.53</v>
      </c>
      <c r="J20" s="38">
        <f t="shared" si="8"/>
        <v>23.739000000000001</v>
      </c>
      <c r="K20"/>
      <c r="L20" s="46">
        <v>14</v>
      </c>
      <c r="M20" s="34" t="s">
        <v>61</v>
      </c>
      <c r="N20" s="40">
        <f t="shared" si="3"/>
        <v>40.53</v>
      </c>
      <c r="O20" s="40">
        <f t="shared" si="3"/>
        <v>23.739000000000001</v>
      </c>
      <c r="P20" s="30">
        <v>69.459999999999994</v>
      </c>
      <c r="Q20" s="49">
        <v>0.9</v>
      </c>
      <c r="R20" s="43">
        <f t="shared" si="4"/>
        <v>21365.100000000002</v>
      </c>
      <c r="S20" s="49">
        <v>0.79</v>
      </c>
      <c r="T20" s="43">
        <f t="shared" si="5"/>
        <v>18753.810000000001</v>
      </c>
      <c r="U20" s="49">
        <v>51</v>
      </c>
      <c r="V20" s="49">
        <v>70</v>
      </c>
      <c r="W20" s="30">
        <v>32.89</v>
      </c>
      <c r="X20" s="30">
        <v>44.23</v>
      </c>
    </row>
    <row r="21" spans="1:24" s="6" customFormat="1" ht="15.95" customHeight="1">
      <c r="A21" s="46">
        <v>15</v>
      </c>
      <c r="B21" s="34" t="s">
        <v>62</v>
      </c>
      <c r="C21" s="82">
        <v>90678</v>
      </c>
      <c r="D21" s="79">
        <v>700</v>
      </c>
      <c r="E21" s="79">
        <v>3</v>
      </c>
      <c r="F21" s="36">
        <f t="shared" si="6"/>
        <v>2100</v>
      </c>
      <c r="G21" s="80">
        <v>11150</v>
      </c>
      <c r="H21" s="38">
        <f t="shared" si="7"/>
        <v>53.095238095238095</v>
      </c>
      <c r="I21" s="81">
        <v>40.06</v>
      </c>
      <c r="J21" s="38">
        <f t="shared" si="8"/>
        <v>21.269952380952382</v>
      </c>
      <c r="K21"/>
      <c r="L21" s="46">
        <v>15</v>
      </c>
      <c r="M21" s="34" t="s">
        <v>62</v>
      </c>
      <c r="N21" s="40">
        <f t="shared" si="3"/>
        <v>40.06</v>
      </c>
      <c r="O21" s="40">
        <f t="shared" si="3"/>
        <v>21.269952380952382</v>
      </c>
      <c r="P21" s="30">
        <v>64.650000000000006</v>
      </c>
      <c r="Q21" s="49">
        <v>0.84</v>
      </c>
      <c r="R21" s="43">
        <f t="shared" si="4"/>
        <v>17866.759999999998</v>
      </c>
      <c r="S21" s="49">
        <v>0.73</v>
      </c>
      <c r="T21" s="43">
        <f t="shared" si="5"/>
        <v>15527.065238095238</v>
      </c>
      <c r="U21" s="49">
        <v>43</v>
      </c>
      <c r="V21" s="49">
        <v>64</v>
      </c>
      <c r="W21" s="30">
        <v>29.49</v>
      </c>
      <c r="X21" s="30">
        <v>50.96</v>
      </c>
    </row>
    <row r="22" spans="1:24" s="51" customFormat="1" ht="15.95" customHeight="1">
      <c r="A22" s="46">
        <v>16</v>
      </c>
      <c r="B22" s="34" t="s">
        <v>63</v>
      </c>
      <c r="C22" s="78">
        <v>88011</v>
      </c>
      <c r="D22" s="79">
        <v>700</v>
      </c>
      <c r="E22" s="79">
        <v>3</v>
      </c>
      <c r="F22" s="36">
        <f t="shared" si="6"/>
        <v>2100</v>
      </c>
      <c r="G22" s="80">
        <v>11000</v>
      </c>
      <c r="H22" s="38">
        <f t="shared" si="7"/>
        <v>52.38095238095238</v>
      </c>
      <c r="I22" s="81">
        <v>37.96</v>
      </c>
      <c r="J22" s="38">
        <f t="shared" si="8"/>
        <v>19.883809523809521</v>
      </c>
      <c r="L22" s="46">
        <v>16</v>
      </c>
      <c r="M22" s="34" t="s">
        <v>63</v>
      </c>
      <c r="N22" s="40">
        <f t="shared" si="3"/>
        <v>37.96</v>
      </c>
      <c r="O22" s="40">
        <f t="shared" si="3"/>
        <v>19.883809523809521</v>
      </c>
      <c r="P22" s="30">
        <v>61.36</v>
      </c>
      <c r="Q22" s="49">
        <v>0.83</v>
      </c>
      <c r="R22" s="43">
        <f t="shared" si="4"/>
        <v>16503.561904761904</v>
      </c>
      <c r="S22" s="49">
        <v>0.72</v>
      </c>
      <c r="T22" s="43">
        <f t="shared" si="5"/>
        <v>14316.342857142856</v>
      </c>
      <c r="U22" s="49">
        <v>43</v>
      </c>
      <c r="V22" s="49">
        <v>63</v>
      </c>
      <c r="W22" s="30">
        <v>26.48</v>
      </c>
      <c r="X22" s="30">
        <v>54.28</v>
      </c>
    </row>
    <row r="23" spans="1:24" s="6" customFormat="1" ht="15.95" customHeight="1">
      <c r="A23" s="46">
        <v>17</v>
      </c>
      <c r="B23" s="34" t="s">
        <v>64</v>
      </c>
      <c r="C23" s="78">
        <v>93345</v>
      </c>
      <c r="D23" s="79">
        <v>700</v>
      </c>
      <c r="E23" s="79">
        <v>3</v>
      </c>
      <c r="F23" s="36">
        <f t="shared" si="6"/>
        <v>2100</v>
      </c>
      <c r="G23" s="80">
        <v>13400</v>
      </c>
      <c r="H23" s="38">
        <f t="shared" si="7"/>
        <v>63.80952380952381</v>
      </c>
      <c r="I23" s="81">
        <v>35.83</v>
      </c>
      <c r="J23" s="38">
        <f t="shared" si="8"/>
        <v>22.862952380952379</v>
      </c>
      <c r="K23"/>
      <c r="L23" s="46">
        <v>17</v>
      </c>
      <c r="M23" s="34" t="s">
        <v>64</v>
      </c>
      <c r="N23" s="40">
        <f t="shared" si="3"/>
        <v>35.83</v>
      </c>
      <c r="O23" s="40">
        <f t="shared" si="3"/>
        <v>22.862952380952379</v>
      </c>
      <c r="P23" s="30">
        <v>66.989999999999995</v>
      </c>
      <c r="Q23" s="49">
        <v>0.88</v>
      </c>
      <c r="R23" s="43">
        <f t="shared" si="4"/>
        <v>20119.398095238092</v>
      </c>
      <c r="S23" s="49">
        <v>0.78</v>
      </c>
      <c r="T23" s="43">
        <f t="shared" si="5"/>
        <v>17833.102857142854</v>
      </c>
      <c r="U23" s="49">
        <v>50</v>
      </c>
      <c r="V23" s="49">
        <v>68</v>
      </c>
      <c r="W23" s="30">
        <v>33.119999999999997</v>
      </c>
      <c r="X23" s="30">
        <v>46.02</v>
      </c>
    </row>
    <row r="24" spans="1:24" s="6" customFormat="1" ht="15.95" customHeight="1">
      <c r="A24" s="46">
        <v>18</v>
      </c>
      <c r="B24" s="34" t="s">
        <v>65</v>
      </c>
      <c r="C24" s="78"/>
      <c r="D24" s="79"/>
      <c r="E24" s="79"/>
      <c r="F24" s="36"/>
      <c r="G24" s="80"/>
      <c r="H24" s="38"/>
      <c r="I24" s="81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83">
        <v>88011</v>
      </c>
      <c r="D25" s="79">
        <v>700</v>
      </c>
      <c r="E25" s="79">
        <v>3</v>
      </c>
      <c r="F25" s="36">
        <f t="shared" ref="F25" si="9">D25*E25</f>
        <v>2100</v>
      </c>
      <c r="G25" s="80">
        <v>11700</v>
      </c>
      <c r="H25" s="38">
        <f t="shared" ref="H25" si="10">G25*10/F25</f>
        <v>55.714285714285715</v>
      </c>
      <c r="I25" s="81">
        <v>35.979999999999997</v>
      </c>
      <c r="J25" s="38">
        <f t="shared" ref="J25" si="11">H25*I25/100</f>
        <v>20.045999999999999</v>
      </c>
      <c r="L25" s="52">
        <v>19</v>
      </c>
      <c r="M25" s="34" t="s">
        <v>66</v>
      </c>
      <c r="N25" s="40">
        <f t="shared" si="3"/>
        <v>35.979999999999997</v>
      </c>
      <c r="O25" s="40">
        <f t="shared" si="3"/>
        <v>20.045999999999999</v>
      </c>
      <c r="P25" s="30">
        <v>66.78</v>
      </c>
      <c r="Q25" s="49">
        <v>0.89</v>
      </c>
      <c r="R25" s="43">
        <f t="shared" si="4"/>
        <v>17840.939999999999</v>
      </c>
      <c r="S25" s="49">
        <v>0.79</v>
      </c>
      <c r="T25" s="43">
        <f t="shared" si="5"/>
        <v>15836.34</v>
      </c>
      <c r="U25" s="49">
        <v>47</v>
      </c>
      <c r="V25" s="49">
        <v>68</v>
      </c>
      <c r="W25" s="30">
        <v>35.380000000000003</v>
      </c>
      <c r="X25" s="30">
        <v>44.11</v>
      </c>
    </row>
    <row r="26" spans="1:24" ht="15.95" customHeight="1">
      <c r="A26" s="52">
        <v>20</v>
      </c>
      <c r="B26" s="34" t="s">
        <v>67</v>
      </c>
      <c r="C26" s="83"/>
      <c r="D26" s="79"/>
      <c r="E26" s="79"/>
      <c r="F26" s="36"/>
      <c r="G26" s="80"/>
      <c r="H26" s="38"/>
      <c r="I26" s="81"/>
      <c r="J26" s="38"/>
      <c r="L26" s="52">
        <v>20</v>
      </c>
      <c r="M26" s="34" t="s">
        <v>67</v>
      </c>
      <c r="N26" s="40"/>
      <c r="O26" s="40"/>
      <c r="P26" s="41"/>
      <c r="Q26" s="42"/>
      <c r="R26" s="43"/>
      <c r="S26" s="42"/>
      <c r="T26" s="43"/>
      <c r="U26" s="44"/>
      <c r="V26" s="44"/>
      <c r="W26" s="41"/>
      <c r="X26" s="41"/>
    </row>
    <row r="27" spans="1:24" ht="15.95" customHeight="1">
      <c r="A27" s="52">
        <v>21</v>
      </c>
      <c r="B27" s="34" t="s">
        <v>68</v>
      </c>
      <c r="C27" s="48"/>
      <c r="D27" s="45"/>
      <c r="E27" s="45"/>
      <c r="F27" s="36"/>
      <c r="G27" s="37"/>
      <c r="H27" s="38"/>
      <c r="I27" s="39"/>
      <c r="J27" s="38"/>
      <c r="L27" s="52">
        <v>21</v>
      </c>
      <c r="M27" s="34" t="s">
        <v>68</v>
      </c>
      <c r="N27" s="40"/>
      <c r="O27" s="40"/>
      <c r="P27" s="41"/>
      <c r="Q27" s="42"/>
      <c r="R27" s="43"/>
      <c r="S27" s="42"/>
      <c r="T27" s="43"/>
      <c r="U27" s="44"/>
      <c r="V27" s="44"/>
      <c r="W27" s="41"/>
      <c r="X27" s="41"/>
    </row>
    <row r="28" spans="1:24" ht="15.95" customHeight="1">
      <c r="A28" s="52">
        <v>22</v>
      </c>
      <c r="B28" s="47" t="s">
        <v>69</v>
      </c>
      <c r="C28" s="48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X42"/>
  <sheetViews>
    <sheetView showGridLines="0" view="pageBreakPreview" topLeftCell="C1" zoomScaleNormal="100" zoomScaleSheetLayoutView="100" workbookViewId="0">
      <selection activeCell="U32" sqref="U32"/>
    </sheetView>
  </sheetViews>
  <sheetFormatPr defaultRowHeight="12.75"/>
  <cols>
    <col min="1" max="1" width="3.5703125" style="1" customWidth="1"/>
    <col min="2" max="2" width="23.5703125" bestFit="1" customWidth="1"/>
    <col min="3" max="3" width="17" customWidth="1"/>
    <col min="4" max="4" width="10.28515625" customWidth="1"/>
    <col min="5" max="5" width="12.140625" customWidth="1"/>
    <col min="6" max="6" width="12.85546875" customWidth="1"/>
    <col min="7" max="7" width="16.5703125" style="3" bestFit="1" customWidth="1"/>
    <col min="8" max="8" width="9.140625" style="4"/>
    <col min="9" max="9" width="10.28515625" bestFit="1" customWidth="1"/>
    <col min="10" max="10" width="14" bestFit="1" customWidth="1"/>
    <col min="11" max="11" width="7.7109375" customWidth="1"/>
    <col min="12" max="12" width="3.85546875" customWidth="1"/>
    <col min="13" max="13" width="23.5703125" bestFit="1" customWidth="1"/>
    <col min="14" max="14" width="8" customWidth="1"/>
    <col min="15" max="15" width="8.28515625" customWidth="1"/>
    <col min="18" max="18" width="14.5703125" customWidth="1"/>
    <col min="19" max="19" width="7.5703125" customWidth="1"/>
    <col min="21" max="21" width="7.85546875" customWidth="1"/>
    <col min="22" max="22" width="7.5703125" customWidth="1"/>
    <col min="23" max="23" width="6.7109375" customWidth="1"/>
  </cols>
  <sheetData>
    <row r="1" spans="1:24" ht="15.75">
      <c r="B1" s="2" t="s">
        <v>0</v>
      </c>
      <c r="L1" s="1"/>
      <c r="M1" s="2" t="str">
        <f>B1</f>
        <v>2011 POLAND</v>
      </c>
      <c r="P1" s="5" t="s">
        <v>1</v>
      </c>
      <c r="Q1" s="6"/>
      <c r="R1" s="7"/>
      <c r="S1" s="4"/>
    </row>
    <row r="2" spans="1:24" ht="15.75">
      <c r="B2" s="8" t="s">
        <v>2</v>
      </c>
      <c r="E2" s="9" t="s">
        <v>3</v>
      </c>
      <c r="F2" s="10"/>
      <c r="L2" s="1"/>
      <c r="M2" s="8" t="s">
        <v>2</v>
      </c>
      <c r="P2" s="2" t="s">
        <v>4</v>
      </c>
      <c r="R2" s="3"/>
      <c r="S2" s="4"/>
    </row>
    <row r="3" spans="1:24">
      <c r="B3" s="11" t="s">
        <v>5</v>
      </c>
      <c r="C3" t="s">
        <v>105</v>
      </c>
      <c r="E3" s="11" t="s">
        <v>7</v>
      </c>
      <c r="F3" t="s">
        <v>106</v>
      </c>
      <c r="G3" s="7"/>
      <c r="L3" s="1"/>
      <c r="M3" s="11" t="s">
        <v>5</v>
      </c>
      <c r="N3" t="str">
        <f>C3</f>
        <v>RKS BĄDECZ</v>
      </c>
      <c r="P3" s="11" t="s">
        <v>7</v>
      </c>
      <c r="Q3" s="12" t="str">
        <f>F3</f>
        <v>03.10.11</v>
      </c>
      <c r="R3" s="7"/>
      <c r="S3" s="4"/>
      <c r="V3" s="13"/>
    </row>
    <row r="4" spans="1:24">
      <c r="B4" s="11" t="s">
        <v>9</v>
      </c>
      <c r="E4" s="11" t="s">
        <v>10</v>
      </c>
      <c r="F4" t="s">
        <v>107</v>
      </c>
      <c r="L4" s="1"/>
      <c r="M4" s="11" t="s">
        <v>9</v>
      </c>
      <c r="P4" s="11" t="s">
        <v>10</v>
      </c>
      <c r="Q4" s="12" t="str">
        <f>F4</f>
        <v>16.05.11</v>
      </c>
      <c r="R4" s="3"/>
      <c r="S4" s="4"/>
    </row>
    <row r="5" spans="1:24" s="13" customFormat="1" ht="14.25">
      <c r="A5" s="14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8" t="s">
        <v>20</v>
      </c>
      <c r="J5" s="15" t="s">
        <v>21</v>
      </c>
      <c r="K5"/>
      <c r="L5" s="14" t="s">
        <v>12</v>
      </c>
      <c r="M5" s="15" t="s">
        <v>13</v>
      </c>
      <c r="N5" s="18" t="s">
        <v>22</v>
      </c>
      <c r="O5" s="15" t="s">
        <v>23</v>
      </c>
      <c r="P5" s="19" t="s">
        <v>24</v>
      </c>
      <c r="Q5" s="19" t="s">
        <v>25</v>
      </c>
      <c r="R5" s="20" t="s">
        <v>26</v>
      </c>
      <c r="S5" s="17"/>
      <c r="T5" s="18"/>
      <c r="U5" s="15"/>
      <c r="V5" s="21"/>
      <c r="W5" s="21"/>
      <c r="X5" s="22"/>
    </row>
    <row r="6" spans="1:24" s="32" customFormat="1" ht="13.5" customHeight="1">
      <c r="A6" s="23" t="s">
        <v>27</v>
      </c>
      <c r="B6" s="24" t="s">
        <v>28</v>
      </c>
      <c r="C6" s="24" t="s">
        <v>29</v>
      </c>
      <c r="D6" s="24" t="s">
        <v>30</v>
      </c>
      <c r="E6" s="24" t="s">
        <v>31</v>
      </c>
      <c r="F6" s="24" t="s">
        <v>32</v>
      </c>
      <c r="G6" s="25" t="s">
        <v>33</v>
      </c>
      <c r="H6" s="26" t="s">
        <v>34</v>
      </c>
      <c r="I6" s="27" t="s">
        <v>35</v>
      </c>
      <c r="J6" s="24" t="s">
        <v>36</v>
      </c>
      <c r="K6"/>
      <c r="L6" s="23" t="s">
        <v>27</v>
      </c>
      <c r="M6" s="24" t="s">
        <v>28</v>
      </c>
      <c r="N6" s="27" t="s">
        <v>37</v>
      </c>
      <c r="O6" s="24" t="s">
        <v>38</v>
      </c>
      <c r="P6" s="28" t="s">
        <v>39</v>
      </c>
      <c r="Q6" s="27" t="s">
        <v>40</v>
      </c>
      <c r="R6" s="29" t="s">
        <v>41</v>
      </c>
      <c r="S6" s="26" t="s">
        <v>42</v>
      </c>
      <c r="T6" s="27" t="s">
        <v>43</v>
      </c>
      <c r="U6" s="27" t="s">
        <v>44</v>
      </c>
      <c r="V6" s="30" t="s">
        <v>45</v>
      </c>
      <c r="W6" s="30" t="s">
        <v>46</v>
      </c>
      <c r="X6" s="31" t="s">
        <v>47</v>
      </c>
    </row>
    <row r="7" spans="1:24" s="6" customFormat="1" ht="15.95" customHeight="1">
      <c r="A7" s="33">
        <v>1</v>
      </c>
      <c r="B7" s="34" t="s">
        <v>48</v>
      </c>
      <c r="C7" s="35"/>
      <c r="D7" s="30"/>
      <c r="E7" s="30"/>
      <c r="F7" s="36"/>
      <c r="G7" s="37"/>
      <c r="H7" s="38"/>
      <c r="I7" s="39"/>
      <c r="J7" s="38"/>
      <c r="K7"/>
      <c r="L7" s="33">
        <v>1</v>
      </c>
      <c r="M7" s="34" t="s">
        <v>48</v>
      </c>
      <c r="N7" s="40"/>
      <c r="O7" s="40"/>
      <c r="P7" s="41"/>
      <c r="Q7" s="42"/>
      <c r="R7" s="43"/>
      <c r="S7" s="42"/>
      <c r="T7" s="43"/>
      <c r="U7" s="44"/>
      <c r="V7" s="44"/>
      <c r="W7" s="41"/>
      <c r="X7" s="41"/>
    </row>
    <row r="8" spans="1:24" s="6" customFormat="1" ht="15.95" customHeight="1">
      <c r="A8" s="33">
        <v>2</v>
      </c>
      <c r="B8" s="34" t="s">
        <v>49</v>
      </c>
      <c r="C8" s="35"/>
      <c r="D8" s="45"/>
      <c r="E8" s="45"/>
      <c r="F8" s="36"/>
      <c r="G8" s="37"/>
      <c r="H8" s="38"/>
      <c r="I8" s="39"/>
      <c r="J8" s="38"/>
      <c r="K8"/>
      <c r="L8" s="33">
        <v>2</v>
      </c>
      <c r="M8" s="34" t="s">
        <v>49</v>
      </c>
      <c r="N8" s="40"/>
      <c r="O8" s="40"/>
      <c r="P8" s="41"/>
      <c r="Q8" s="42"/>
      <c r="R8" s="43"/>
      <c r="S8" s="42"/>
      <c r="T8" s="43"/>
      <c r="U8" s="44"/>
      <c r="V8" s="44"/>
      <c r="W8" s="41"/>
      <c r="X8" s="41"/>
    </row>
    <row r="9" spans="1:24" s="6" customFormat="1" ht="15.95" customHeight="1">
      <c r="A9" s="46">
        <v>3</v>
      </c>
      <c r="B9" s="47" t="s">
        <v>50</v>
      </c>
      <c r="C9" s="35"/>
      <c r="D9" s="45"/>
      <c r="E9" s="45"/>
      <c r="F9" s="36"/>
      <c r="G9" s="37"/>
      <c r="H9" s="38"/>
      <c r="I9" s="39"/>
      <c r="J9" s="38"/>
      <c r="K9"/>
      <c r="L9" s="46">
        <v>3</v>
      </c>
      <c r="M9" s="47" t="s">
        <v>50</v>
      </c>
      <c r="N9" s="40"/>
      <c r="O9" s="40"/>
      <c r="P9" s="41"/>
      <c r="Q9" s="42"/>
      <c r="R9" s="43"/>
      <c r="S9" s="42"/>
      <c r="T9" s="43"/>
      <c r="U9" s="44"/>
      <c r="V9" s="44"/>
      <c r="W9" s="41"/>
      <c r="X9" s="41"/>
    </row>
    <row r="10" spans="1:24" s="6" customFormat="1" ht="15.95" customHeight="1">
      <c r="A10" s="46">
        <v>4</v>
      </c>
      <c r="B10" s="47" t="s">
        <v>51</v>
      </c>
      <c r="C10" s="35"/>
      <c r="D10" s="45"/>
      <c r="E10" s="45"/>
      <c r="F10" s="36"/>
      <c r="G10" s="37"/>
      <c r="H10" s="38"/>
      <c r="I10" s="39"/>
      <c r="J10" s="38"/>
      <c r="K10"/>
      <c r="L10" s="46">
        <v>4</v>
      </c>
      <c r="M10" s="47" t="s">
        <v>51</v>
      </c>
      <c r="N10" s="40"/>
      <c r="O10" s="40"/>
      <c r="P10" s="41"/>
      <c r="Q10" s="42"/>
      <c r="R10" s="43"/>
      <c r="S10" s="42"/>
      <c r="T10" s="43"/>
      <c r="U10" s="44"/>
      <c r="V10" s="44"/>
      <c r="W10" s="41"/>
      <c r="X10" s="41"/>
    </row>
    <row r="11" spans="1:24" s="6" customFormat="1" ht="15.95" customHeight="1">
      <c r="A11" s="46">
        <v>5</v>
      </c>
      <c r="B11" s="47" t="s">
        <v>52</v>
      </c>
      <c r="C11" s="78">
        <v>85344</v>
      </c>
      <c r="D11" s="79">
        <v>375</v>
      </c>
      <c r="E11" s="79">
        <v>3</v>
      </c>
      <c r="F11" s="36">
        <f t="shared" ref="F11:F25" si="0">D11*E11</f>
        <v>1125</v>
      </c>
      <c r="G11" s="80">
        <v>4955</v>
      </c>
      <c r="H11" s="38">
        <f t="shared" ref="H11:H25" si="1">G11*10/F11</f>
        <v>44.044444444444444</v>
      </c>
      <c r="I11" s="81">
        <v>41.56</v>
      </c>
      <c r="J11" s="38">
        <f t="shared" ref="J11:J25" si="2">H11*I11/100</f>
        <v>18.304871111111112</v>
      </c>
      <c r="K11"/>
      <c r="L11" s="46">
        <v>5</v>
      </c>
      <c r="M11" s="47" t="s">
        <v>52</v>
      </c>
      <c r="N11" s="40">
        <f t="shared" ref="N11:O25" si="3">I11</f>
        <v>41.56</v>
      </c>
      <c r="O11" s="40">
        <f t="shared" si="3"/>
        <v>18.304871111111112</v>
      </c>
      <c r="P11" s="30">
        <v>73.27</v>
      </c>
      <c r="Q11" s="49">
        <v>0.93</v>
      </c>
      <c r="R11" s="43">
        <f t="shared" ref="R11:R25" si="4">O11*Q11*1000</f>
        <v>17023.530133333334</v>
      </c>
      <c r="S11" s="49">
        <v>0.83</v>
      </c>
      <c r="T11" s="43">
        <f t="shared" ref="T11:T25" si="5">O11*S11*1000</f>
        <v>15193.043022222222</v>
      </c>
      <c r="U11" s="49">
        <v>49</v>
      </c>
      <c r="V11" s="49">
        <v>70</v>
      </c>
      <c r="W11" s="30">
        <v>37.68</v>
      </c>
      <c r="X11" s="30">
        <v>39.380000000000003</v>
      </c>
    </row>
    <row r="12" spans="1:24" s="6" customFormat="1" ht="15.95" customHeight="1">
      <c r="A12" s="46">
        <v>6</v>
      </c>
      <c r="B12" s="47" t="s">
        <v>53</v>
      </c>
      <c r="C12" s="78"/>
      <c r="D12" s="79"/>
      <c r="E12" s="79"/>
      <c r="F12" s="36"/>
      <c r="G12" s="80"/>
      <c r="H12" s="38"/>
      <c r="I12" s="81"/>
      <c r="J12" s="38"/>
      <c r="K12"/>
      <c r="L12" s="46">
        <v>6</v>
      </c>
      <c r="M12" s="47" t="s">
        <v>53</v>
      </c>
      <c r="N12" s="40"/>
      <c r="O12" s="40"/>
      <c r="P12" s="50"/>
      <c r="Q12" s="42"/>
      <c r="R12" s="43"/>
      <c r="S12" s="42"/>
      <c r="T12" s="43"/>
      <c r="U12" s="44"/>
      <c r="V12" s="44"/>
      <c r="W12" s="50"/>
      <c r="X12" s="50"/>
    </row>
    <row r="13" spans="1:24" s="6" customFormat="1" ht="15.95" customHeight="1">
      <c r="A13" s="46">
        <v>7</v>
      </c>
      <c r="B13" s="34" t="s">
        <v>54</v>
      </c>
      <c r="C13" s="78"/>
      <c r="D13" s="79"/>
      <c r="E13" s="79"/>
      <c r="F13" s="36"/>
      <c r="G13" s="80"/>
      <c r="H13" s="38"/>
      <c r="I13" s="81"/>
      <c r="J13" s="38"/>
      <c r="K13"/>
      <c r="L13" s="46">
        <v>7</v>
      </c>
      <c r="M13" s="34" t="s">
        <v>54</v>
      </c>
      <c r="N13" s="40"/>
      <c r="O13" s="40"/>
      <c r="P13" s="50"/>
      <c r="Q13" s="42"/>
      <c r="R13" s="43"/>
      <c r="S13" s="42"/>
      <c r="T13" s="43"/>
      <c r="U13" s="44"/>
      <c r="V13" s="44"/>
      <c r="W13" s="50"/>
      <c r="X13" s="50"/>
    </row>
    <row r="14" spans="1:24" s="6" customFormat="1" ht="15.95" customHeight="1">
      <c r="A14" s="46">
        <v>8</v>
      </c>
      <c r="B14" s="47" t="s">
        <v>55</v>
      </c>
      <c r="C14" s="78"/>
      <c r="D14" s="79"/>
      <c r="E14" s="79"/>
      <c r="F14" s="36"/>
      <c r="G14" s="80"/>
      <c r="H14" s="38"/>
      <c r="I14" s="81"/>
      <c r="J14" s="38"/>
      <c r="K14"/>
      <c r="L14" s="46">
        <v>8</v>
      </c>
      <c r="M14" s="47" t="s">
        <v>55</v>
      </c>
      <c r="N14" s="40"/>
      <c r="O14" s="40"/>
      <c r="P14" s="50"/>
      <c r="Q14" s="42"/>
      <c r="R14" s="43"/>
      <c r="S14" s="42"/>
      <c r="T14" s="43"/>
      <c r="U14" s="44"/>
      <c r="V14" s="44"/>
      <c r="W14" s="50"/>
      <c r="X14" s="50"/>
    </row>
    <row r="15" spans="1:24" s="6" customFormat="1" ht="15.95" customHeight="1">
      <c r="A15" s="46">
        <v>9</v>
      </c>
      <c r="B15" s="34" t="s">
        <v>56</v>
      </c>
      <c r="C15" s="78">
        <v>85344</v>
      </c>
      <c r="D15" s="79">
        <v>375.5</v>
      </c>
      <c r="E15" s="79">
        <v>3</v>
      </c>
      <c r="F15" s="36">
        <f t="shared" si="0"/>
        <v>1126.5</v>
      </c>
      <c r="G15" s="80">
        <v>4940</v>
      </c>
      <c r="H15" s="38">
        <f t="shared" si="1"/>
        <v>43.852640923213492</v>
      </c>
      <c r="I15" s="81">
        <v>38.44</v>
      </c>
      <c r="J15" s="38">
        <f t="shared" si="2"/>
        <v>16.856955170883268</v>
      </c>
      <c r="K15"/>
      <c r="L15" s="46">
        <v>9</v>
      </c>
      <c r="M15" s="34" t="s">
        <v>56</v>
      </c>
      <c r="N15" s="40">
        <f t="shared" si="3"/>
        <v>38.44</v>
      </c>
      <c r="O15" s="40">
        <f t="shared" si="3"/>
        <v>16.856955170883268</v>
      </c>
      <c r="P15" s="30">
        <v>65.61</v>
      </c>
      <c r="Q15" s="49">
        <v>0.87</v>
      </c>
      <c r="R15" s="43">
        <f t="shared" si="4"/>
        <v>14665.550998668443</v>
      </c>
      <c r="S15" s="49">
        <v>0.76</v>
      </c>
      <c r="T15" s="43">
        <f t="shared" si="5"/>
        <v>12811.285929871285</v>
      </c>
      <c r="U15" s="49">
        <v>46</v>
      </c>
      <c r="V15" s="49">
        <v>66</v>
      </c>
      <c r="W15" s="30">
        <v>30.79</v>
      </c>
      <c r="X15" s="30">
        <v>48.14</v>
      </c>
    </row>
    <row r="16" spans="1:24" s="6" customFormat="1" ht="15.95" customHeight="1">
      <c r="A16" s="46">
        <v>10</v>
      </c>
      <c r="B16" s="34" t="s">
        <v>57</v>
      </c>
      <c r="C16" s="78">
        <v>88011</v>
      </c>
      <c r="D16" s="79">
        <v>376</v>
      </c>
      <c r="E16" s="79">
        <v>3</v>
      </c>
      <c r="F16" s="36">
        <f t="shared" si="0"/>
        <v>1128</v>
      </c>
      <c r="G16" s="80">
        <v>5100</v>
      </c>
      <c r="H16" s="38">
        <f t="shared" si="1"/>
        <v>45.212765957446805</v>
      </c>
      <c r="I16" s="81">
        <v>40.51</v>
      </c>
      <c r="J16" s="38">
        <f t="shared" si="2"/>
        <v>18.315691489361701</v>
      </c>
      <c r="K16"/>
      <c r="L16" s="46">
        <v>10</v>
      </c>
      <c r="M16" s="34" t="s">
        <v>57</v>
      </c>
      <c r="N16" s="40">
        <f t="shared" si="3"/>
        <v>40.51</v>
      </c>
      <c r="O16" s="40">
        <f t="shared" si="3"/>
        <v>18.315691489361701</v>
      </c>
      <c r="P16" s="30">
        <v>69.709999999999994</v>
      </c>
      <c r="Q16" s="49">
        <v>0.88</v>
      </c>
      <c r="R16" s="43">
        <f t="shared" si="4"/>
        <v>16117.808510638299</v>
      </c>
      <c r="S16" s="49">
        <v>0.78</v>
      </c>
      <c r="T16" s="43">
        <f t="shared" si="5"/>
        <v>14286.239361702126</v>
      </c>
      <c r="U16" s="49">
        <v>52</v>
      </c>
      <c r="V16" s="49">
        <v>69</v>
      </c>
      <c r="W16" s="30">
        <v>33.44</v>
      </c>
      <c r="X16" s="30">
        <v>44.77</v>
      </c>
    </row>
    <row r="17" spans="1:24" s="6" customFormat="1" ht="15.95" customHeight="1">
      <c r="A17" s="46">
        <v>11</v>
      </c>
      <c r="B17" s="34" t="s">
        <v>58</v>
      </c>
      <c r="C17" s="78">
        <v>82677</v>
      </c>
      <c r="D17" s="79">
        <v>376.5</v>
      </c>
      <c r="E17" s="79">
        <v>3</v>
      </c>
      <c r="F17" s="36">
        <f t="shared" si="0"/>
        <v>1129.5</v>
      </c>
      <c r="G17" s="80">
        <v>5045</v>
      </c>
      <c r="H17" s="38">
        <f t="shared" si="1"/>
        <v>44.66578131916777</v>
      </c>
      <c r="I17" s="81">
        <v>38.69</v>
      </c>
      <c r="J17" s="38">
        <f t="shared" si="2"/>
        <v>17.28119079238601</v>
      </c>
      <c r="K17"/>
      <c r="L17" s="46">
        <v>11</v>
      </c>
      <c r="M17" s="34" t="s">
        <v>58</v>
      </c>
      <c r="N17" s="40">
        <f t="shared" si="3"/>
        <v>38.69</v>
      </c>
      <c r="O17" s="40">
        <f t="shared" si="3"/>
        <v>17.28119079238601</v>
      </c>
      <c r="P17" s="30">
        <v>65.430000000000007</v>
      </c>
      <c r="Q17" s="49">
        <v>0.87</v>
      </c>
      <c r="R17" s="43">
        <f t="shared" si="4"/>
        <v>15034.635989375829</v>
      </c>
      <c r="S17" s="49">
        <v>0.76</v>
      </c>
      <c r="T17" s="43">
        <f t="shared" si="5"/>
        <v>13133.705002213368</v>
      </c>
      <c r="U17" s="49">
        <v>45</v>
      </c>
      <c r="V17" s="49">
        <v>66</v>
      </c>
      <c r="W17" s="30">
        <v>30.02</v>
      </c>
      <c r="X17" s="30">
        <v>47.39</v>
      </c>
    </row>
    <row r="18" spans="1:24" s="6" customFormat="1" ht="15.95" customHeight="1">
      <c r="A18" s="46">
        <v>12</v>
      </c>
      <c r="B18" s="34" t="s">
        <v>59</v>
      </c>
      <c r="C18" s="78"/>
      <c r="D18" s="79"/>
      <c r="E18" s="79"/>
      <c r="F18" s="36"/>
      <c r="G18" s="80"/>
      <c r="H18" s="38"/>
      <c r="I18" s="81"/>
      <c r="J18" s="38"/>
      <c r="K18"/>
      <c r="L18" s="46">
        <v>12</v>
      </c>
      <c r="M18" s="34" t="s">
        <v>59</v>
      </c>
      <c r="N18" s="40"/>
      <c r="O18" s="40"/>
      <c r="P18" s="50"/>
      <c r="Q18" s="42"/>
      <c r="R18" s="43"/>
      <c r="S18" s="42"/>
      <c r="T18" s="43"/>
      <c r="U18" s="44"/>
      <c r="V18" s="44"/>
      <c r="W18" s="50"/>
      <c r="X18" s="50"/>
    </row>
    <row r="19" spans="1:24" s="6" customFormat="1" ht="15.95" customHeight="1">
      <c r="A19" s="46">
        <v>13</v>
      </c>
      <c r="B19" s="34" t="s">
        <v>60</v>
      </c>
      <c r="C19" s="78">
        <v>85344</v>
      </c>
      <c r="D19" s="79">
        <v>377</v>
      </c>
      <c r="E19" s="79">
        <v>3</v>
      </c>
      <c r="F19" s="36">
        <f t="shared" ref="F19:F23" si="6">D19*E19</f>
        <v>1131</v>
      </c>
      <c r="G19" s="80">
        <v>5675</v>
      </c>
      <c r="H19" s="38">
        <f t="shared" si="1"/>
        <v>50.176834659593283</v>
      </c>
      <c r="I19" s="81">
        <v>37.76</v>
      </c>
      <c r="J19" s="38">
        <f t="shared" si="2"/>
        <v>18.946772767462424</v>
      </c>
      <c r="K19"/>
      <c r="L19" s="46">
        <v>13</v>
      </c>
      <c r="M19" s="34" t="s">
        <v>60</v>
      </c>
      <c r="N19" s="40">
        <f t="shared" si="3"/>
        <v>37.76</v>
      </c>
      <c r="O19" s="40">
        <f t="shared" si="3"/>
        <v>18.946772767462424</v>
      </c>
      <c r="P19" s="30">
        <v>70.069999999999993</v>
      </c>
      <c r="Q19" s="49">
        <v>0.88</v>
      </c>
      <c r="R19" s="43">
        <f t="shared" si="4"/>
        <v>16673.160035366935</v>
      </c>
      <c r="S19" s="49">
        <v>0.78</v>
      </c>
      <c r="T19" s="43">
        <f t="shared" si="5"/>
        <v>14778.48275862069</v>
      </c>
      <c r="U19" s="49">
        <v>51</v>
      </c>
      <c r="V19" s="49">
        <v>69</v>
      </c>
      <c r="W19" s="30">
        <v>34.32</v>
      </c>
      <c r="X19" s="30">
        <v>45.64</v>
      </c>
    </row>
    <row r="20" spans="1:24" s="6" customFormat="1" ht="15.95" customHeight="1">
      <c r="A20" s="46">
        <v>14</v>
      </c>
      <c r="B20" s="34" t="s">
        <v>61</v>
      </c>
      <c r="C20" s="78">
        <v>88011</v>
      </c>
      <c r="D20" s="79">
        <v>377.5</v>
      </c>
      <c r="E20" s="79">
        <v>3</v>
      </c>
      <c r="F20" s="36">
        <f t="shared" si="6"/>
        <v>1132.5</v>
      </c>
      <c r="G20" s="80">
        <v>5250</v>
      </c>
      <c r="H20" s="38">
        <f t="shared" si="1"/>
        <v>46.357615894039732</v>
      </c>
      <c r="I20" s="81">
        <v>40.28</v>
      </c>
      <c r="J20" s="38">
        <f t="shared" si="2"/>
        <v>18.672847682119205</v>
      </c>
      <c r="K20"/>
      <c r="L20" s="46">
        <v>14</v>
      </c>
      <c r="M20" s="34" t="s">
        <v>61</v>
      </c>
      <c r="N20" s="40">
        <f t="shared" si="3"/>
        <v>40.28</v>
      </c>
      <c r="O20" s="40">
        <f t="shared" si="3"/>
        <v>18.672847682119205</v>
      </c>
      <c r="P20" s="30">
        <v>71.319999999999993</v>
      </c>
      <c r="Q20" s="49">
        <v>0.92</v>
      </c>
      <c r="R20" s="43">
        <f t="shared" si="4"/>
        <v>17179.019867549669</v>
      </c>
      <c r="S20" s="49">
        <v>0.81</v>
      </c>
      <c r="T20" s="43">
        <f t="shared" si="5"/>
        <v>15125.006622516556</v>
      </c>
      <c r="U20" s="49">
        <v>50</v>
      </c>
      <c r="V20" s="49">
        <v>70</v>
      </c>
      <c r="W20" s="30">
        <v>35.85</v>
      </c>
      <c r="X20" s="30">
        <v>41.63</v>
      </c>
    </row>
    <row r="21" spans="1:24" s="6" customFormat="1" ht="15.95" customHeight="1">
      <c r="A21" s="46">
        <v>15</v>
      </c>
      <c r="B21" s="34" t="s">
        <v>62</v>
      </c>
      <c r="C21" s="82">
        <v>85344</v>
      </c>
      <c r="D21" s="79">
        <v>378</v>
      </c>
      <c r="E21" s="79">
        <v>3</v>
      </c>
      <c r="F21" s="36">
        <f t="shared" si="6"/>
        <v>1134</v>
      </c>
      <c r="G21" s="80">
        <v>5150</v>
      </c>
      <c r="H21" s="38">
        <f t="shared" si="1"/>
        <v>45.414462081128747</v>
      </c>
      <c r="I21" s="81">
        <v>41.12</v>
      </c>
      <c r="J21" s="38">
        <f t="shared" si="2"/>
        <v>18.674426807760138</v>
      </c>
      <c r="K21"/>
      <c r="L21" s="46">
        <v>15</v>
      </c>
      <c r="M21" s="34" t="s">
        <v>62</v>
      </c>
      <c r="N21" s="40">
        <f t="shared" si="3"/>
        <v>41.12</v>
      </c>
      <c r="O21" s="40">
        <f t="shared" si="3"/>
        <v>18.674426807760138</v>
      </c>
      <c r="P21" s="30">
        <v>71.040000000000006</v>
      </c>
      <c r="Q21" s="49">
        <v>0.91</v>
      </c>
      <c r="R21" s="43">
        <f t="shared" si="4"/>
        <v>16993.728395061727</v>
      </c>
      <c r="S21" s="49">
        <v>0.81</v>
      </c>
      <c r="T21" s="43">
        <f t="shared" si="5"/>
        <v>15126.285714285712</v>
      </c>
      <c r="U21" s="49">
        <v>48</v>
      </c>
      <c r="V21" s="49">
        <v>69</v>
      </c>
      <c r="W21" s="30">
        <v>36.99</v>
      </c>
      <c r="X21" s="30">
        <v>42.32</v>
      </c>
    </row>
    <row r="22" spans="1:24" s="51" customFormat="1" ht="15.95" customHeight="1">
      <c r="A22" s="46">
        <v>16</v>
      </c>
      <c r="B22" s="34" t="s">
        <v>63</v>
      </c>
      <c r="C22" s="78">
        <v>88011</v>
      </c>
      <c r="D22" s="79">
        <v>378.5</v>
      </c>
      <c r="E22" s="79">
        <v>3</v>
      </c>
      <c r="F22" s="36">
        <f t="shared" si="6"/>
        <v>1135.5</v>
      </c>
      <c r="G22" s="80">
        <v>5310</v>
      </c>
      <c r="H22" s="38">
        <f t="shared" si="1"/>
        <v>46.763540290620874</v>
      </c>
      <c r="I22" s="81">
        <v>37.479999999999997</v>
      </c>
      <c r="J22" s="38">
        <f t="shared" si="2"/>
        <v>17.526974900924703</v>
      </c>
      <c r="L22" s="46">
        <v>16</v>
      </c>
      <c r="M22" s="34" t="s">
        <v>63</v>
      </c>
      <c r="N22" s="40">
        <f t="shared" si="3"/>
        <v>37.479999999999997</v>
      </c>
      <c r="O22" s="40">
        <f t="shared" si="3"/>
        <v>17.526974900924703</v>
      </c>
      <c r="P22" s="30">
        <v>67.5</v>
      </c>
      <c r="Q22" s="49">
        <v>0.83</v>
      </c>
      <c r="R22" s="43">
        <f t="shared" si="4"/>
        <v>14547.389167767502</v>
      </c>
      <c r="S22" s="49">
        <v>0.72</v>
      </c>
      <c r="T22" s="43">
        <f t="shared" si="5"/>
        <v>12619.421928665784</v>
      </c>
      <c r="U22" s="49">
        <v>44</v>
      </c>
      <c r="V22" s="49">
        <v>64</v>
      </c>
      <c r="W22" s="30">
        <v>33.01</v>
      </c>
      <c r="X22" s="30">
        <v>48.7</v>
      </c>
    </row>
    <row r="23" spans="1:24" s="6" customFormat="1" ht="15.95" customHeight="1">
      <c r="A23" s="46">
        <v>17</v>
      </c>
      <c r="B23" s="34" t="s">
        <v>64</v>
      </c>
      <c r="C23" s="78">
        <v>82677</v>
      </c>
      <c r="D23" s="79">
        <v>379</v>
      </c>
      <c r="E23" s="79">
        <v>3</v>
      </c>
      <c r="F23" s="36">
        <f t="shared" si="6"/>
        <v>1137</v>
      </c>
      <c r="G23" s="80">
        <v>5735</v>
      </c>
      <c r="H23" s="38">
        <f t="shared" si="1"/>
        <v>50.43975373790677</v>
      </c>
      <c r="I23" s="81">
        <v>36.49</v>
      </c>
      <c r="J23" s="38">
        <f t="shared" si="2"/>
        <v>18.405466138962183</v>
      </c>
      <c r="K23"/>
      <c r="L23" s="46">
        <v>17</v>
      </c>
      <c r="M23" s="34" t="s">
        <v>64</v>
      </c>
      <c r="N23" s="40">
        <f t="shared" si="3"/>
        <v>36.49</v>
      </c>
      <c r="O23" s="40">
        <f t="shared" si="3"/>
        <v>18.405466138962183</v>
      </c>
      <c r="P23" s="30">
        <v>69.790000000000006</v>
      </c>
      <c r="Q23" s="49">
        <v>0.91</v>
      </c>
      <c r="R23" s="43">
        <f t="shared" si="4"/>
        <v>16748.974186455587</v>
      </c>
      <c r="S23" s="49">
        <v>0.81</v>
      </c>
      <c r="T23" s="43">
        <f t="shared" si="5"/>
        <v>14908.427572559369</v>
      </c>
      <c r="U23" s="49">
        <v>52</v>
      </c>
      <c r="V23" s="49">
        <v>71</v>
      </c>
      <c r="W23" s="30">
        <v>38.53</v>
      </c>
      <c r="X23" s="30">
        <v>41.72</v>
      </c>
    </row>
    <row r="24" spans="1:24" s="6" customFormat="1" ht="15.95" customHeight="1">
      <c r="A24" s="46">
        <v>18</v>
      </c>
      <c r="B24" s="34" t="s">
        <v>65</v>
      </c>
      <c r="C24" s="78"/>
      <c r="D24" s="79"/>
      <c r="E24" s="79"/>
      <c r="F24" s="36"/>
      <c r="G24" s="80"/>
      <c r="H24" s="38"/>
      <c r="I24" s="81"/>
      <c r="J24" s="38"/>
      <c r="K24"/>
      <c r="L24" s="46">
        <v>18</v>
      </c>
      <c r="M24" s="34" t="s">
        <v>65</v>
      </c>
      <c r="N24" s="40"/>
      <c r="O24" s="40"/>
      <c r="P24" s="50"/>
      <c r="Q24" s="42"/>
      <c r="R24" s="43"/>
      <c r="S24" s="42"/>
      <c r="T24" s="43"/>
      <c r="U24" s="44"/>
      <c r="V24" s="44"/>
      <c r="W24" s="50"/>
      <c r="X24" s="50"/>
    </row>
    <row r="25" spans="1:24" ht="15.95" customHeight="1">
      <c r="A25" s="52">
        <v>19</v>
      </c>
      <c r="B25" s="34" t="s">
        <v>66</v>
      </c>
      <c r="C25" s="83">
        <v>85334</v>
      </c>
      <c r="D25" s="79">
        <v>379.5</v>
      </c>
      <c r="E25" s="79">
        <v>3</v>
      </c>
      <c r="F25" s="36">
        <f t="shared" si="0"/>
        <v>1138.5</v>
      </c>
      <c r="G25" s="80">
        <v>5645</v>
      </c>
      <c r="H25" s="38">
        <f t="shared" si="1"/>
        <v>49.58278436539306</v>
      </c>
      <c r="I25" s="81">
        <v>35.31</v>
      </c>
      <c r="J25" s="38">
        <f t="shared" si="2"/>
        <v>17.50768115942029</v>
      </c>
      <c r="L25" s="52">
        <v>19</v>
      </c>
      <c r="M25" s="34" t="s">
        <v>66</v>
      </c>
      <c r="N25" s="40">
        <f t="shared" si="3"/>
        <v>35.31</v>
      </c>
      <c r="O25" s="40">
        <f t="shared" si="3"/>
        <v>17.50768115942029</v>
      </c>
      <c r="P25" s="30">
        <v>64.63</v>
      </c>
      <c r="Q25" s="49">
        <v>0.88</v>
      </c>
      <c r="R25" s="43">
        <f t="shared" si="4"/>
        <v>15406.759420289856</v>
      </c>
      <c r="S25" s="49">
        <v>0.77</v>
      </c>
      <c r="T25" s="43">
        <f t="shared" si="5"/>
        <v>13480.914492753624</v>
      </c>
      <c r="U25" s="49">
        <v>46</v>
      </c>
      <c r="V25" s="49">
        <v>67</v>
      </c>
      <c r="W25" s="30">
        <v>31.94</v>
      </c>
      <c r="X25" s="30">
        <v>46.32</v>
      </c>
    </row>
    <row r="26" spans="1:24" ht="15.95" customHeight="1">
      <c r="A26" s="52">
        <v>20</v>
      </c>
      <c r="B26" s="34" t="s">
        <v>67</v>
      </c>
      <c r="C26" s="53"/>
      <c r="D26" s="45"/>
      <c r="E26" s="45"/>
      <c r="F26" s="36"/>
      <c r="G26" s="37"/>
      <c r="H26" s="38"/>
      <c r="I26" s="39"/>
      <c r="J26" s="38"/>
      <c r="L26" s="52">
        <v>20</v>
      </c>
      <c r="M26" s="34" t="s">
        <v>67</v>
      </c>
      <c r="N26" s="40"/>
      <c r="O26" s="40"/>
      <c r="P26" s="41"/>
      <c r="Q26" s="42"/>
      <c r="R26" s="43"/>
      <c r="S26" s="42"/>
      <c r="T26" s="43"/>
      <c r="U26" s="44"/>
      <c r="V26" s="44"/>
      <c r="W26" s="41"/>
      <c r="X26" s="41"/>
    </row>
    <row r="27" spans="1:24" ht="15.95" customHeight="1">
      <c r="A27" s="52">
        <v>21</v>
      </c>
      <c r="B27" s="34" t="s">
        <v>68</v>
      </c>
      <c r="C27" s="48"/>
      <c r="D27" s="45"/>
      <c r="E27" s="45"/>
      <c r="F27" s="36"/>
      <c r="G27" s="37"/>
      <c r="H27" s="38"/>
      <c r="I27" s="39"/>
      <c r="J27" s="38"/>
      <c r="L27" s="52">
        <v>21</v>
      </c>
      <c r="M27" s="34" t="s">
        <v>68</v>
      </c>
      <c r="N27" s="40"/>
      <c r="O27" s="40"/>
      <c r="P27" s="41"/>
      <c r="Q27" s="42"/>
      <c r="R27" s="43"/>
      <c r="S27" s="42"/>
      <c r="T27" s="43"/>
      <c r="U27" s="44"/>
      <c r="V27" s="44"/>
      <c r="W27" s="41"/>
      <c r="X27" s="41"/>
    </row>
    <row r="28" spans="1:24" ht="15.95" customHeight="1">
      <c r="A28" s="52">
        <v>22</v>
      </c>
      <c r="B28" s="47" t="s">
        <v>69</v>
      </c>
      <c r="C28" s="48"/>
      <c r="D28" s="45"/>
      <c r="E28" s="45"/>
      <c r="F28" s="36"/>
      <c r="G28" s="37"/>
      <c r="H28" s="38"/>
      <c r="I28" s="39"/>
      <c r="J28" s="38"/>
      <c r="L28" s="52">
        <v>22</v>
      </c>
      <c r="M28" s="47" t="s">
        <v>69</v>
      </c>
      <c r="N28" s="40"/>
      <c r="O28" s="40"/>
      <c r="P28" s="41"/>
      <c r="Q28" s="42"/>
      <c r="R28" s="43"/>
      <c r="S28" s="42"/>
      <c r="T28" s="43"/>
      <c r="U28" s="44"/>
      <c r="V28" s="44"/>
      <c r="W28" s="41"/>
      <c r="X28" s="41"/>
    </row>
    <row r="29" spans="1:24" ht="15.95" customHeight="1">
      <c r="A29" s="52">
        <v>23</v>
      </c>
      <c r="B29" s="34" t="s">
        <v>70</v>
      </c>
      <c r="C29" s="35"/>
      <c r="D29" s="30"/>
      <c r="E29" s="30"/>
      <c r="F29" s="36"/>
      <c r="G29" s="37"/>
      <c r="H29" s="38"/>
      <c r="I29" s="39"/>
      <c r="J29" s="38"/>
      <c r="L29" s="52">
        <v>23</v>
      </c>
      <c r="M29" s="34" t="s">
        <v>70</v>
      </c>
      <c r="N29" s="40"/>
      <c r="O29" s="40"/>
      <c r="P29" s="41"/>
      <c r="Q29" s="42"/>
      <c r="R29" s="43"/>
      <c r="S29" s="42"/>
      <c r="T29" s="43"/>
      <c r="U29" s="44"/>
      <c r="V29" s="44"/>
      <c r="W29" s="41"/>
      <c r="X29" s="41"/>
    </row>
    <row r="30" spans="1:24" ht="15.95" customHeight="1">
      <c r="A30" s="52">
        <v>24</v>
      </c>
      <c r="B30" s="54" t="s">
        <v>71</v>
      </c>
      <c r="C30" s="35"/>
      <c r="D30" s="30"/>
      <c r="E30" s="30"/>
      <c r="F30" s="36"/>
      <c r="G30" s="37"/>
      <c r="H30" s="38"/>
      <c r="I30" s="39"/>
      <c r="J30" s="38"/>
      <c r="L30" s="52">
        <v>24</v>
      </c>
      <c r="M30" s="54" t="s">
        <v>71</v>
      </c>
      <c r="N30" s="40"/>
      <c r="O30" s="40"/>
      <c r="P30" s="41"/>
      <c r="Q30" s="42"/>
      <c r="R30" s="43"/>
      <c r="S30" s="42"/>
      <c r="T30" s="43"/>
      <c r="U30" s="44"/>
      <c r="V30" s="44"/>
      <c r="W30" s="41"/>
      <c r="X30" s="41"/>
    </row>
    <row r="31" spans="1:24" ht="15.95" customHeight="1">
      <c r="A31" s="52">
        <v>25</v>
      </c>
      <c r="B31" s="55" t="s">
        <v>72</v>
      </c>
      <c r="C31" s="35"/>
      <c r="D31" s="30"/>
      <c r="E31" s="30"/>
      <c r="F31" s="36"/>
      <c r="G31" s="37"/>
      <c r="H31" s="38"/>
      <c r="I31" s="39"/>
      <c r="J31" s="38"/>
      <c r="L31" s="52">
        <v>25</v>
      </c>
      <c r="M31" s="55" t="s">
        <v>72</v>
      </c>
      <c r="N31" s="40"/>
      <c r="O31" s="40"/>
      <c r="P31" s="41"/>
      <c r="Q31" s="42"/>
      <c r="R31" s="43"/>
      <c r="S31" s="42"/>
      <c r="T31" s="43"/>
      <c r="U31" s="44"/>
      <c r="V31" s="44"/>
      <c r="W31" s="41"/>
      <c r="X31" s="41"/>
    </row>
    <row r="32" spans="1:24" ht="15.95" customHeight="1">
      <c r="A32" s="52">
        <v>26</v>
      </c>
      <c r="B32" s="56" t="s">
        <v>73</v>
      </c>
      <c r="C32" s="57"/>
      <c r="D32" s="30"/>
      <c r="E32" s="30"/>
      <c r="F32" s="36"/>
      <c r="G32" s="37"/>
      <c r="H32" s="38"/>
      <c r="I32" s="39"/>
      <c r="J32" s="38"/>
      <c r="L32" s="52">
        <v>26</v>
      </c>
      <c r="M32" s="56" t="s">
        <v>73</v>
      </c>
      <c r="N32" s="40"/>
      <c r="O32" s="40"/>
      <c r="P32" s="41"/>
      <c r="Q32" s="42"/>
      <c r="R32" s="43"/>
      <c r="S32" s="42"/>
      <c r="T32" s="43"/>
      <c r="U32" s="44"/>
      <c r="V32" s="44"/>
      <c r="W32" s="41"/>
      <c r="X32" s="41"/>
    </row>
    <row r="33" spans="1:24" ht="15.95" customHeight="1">
      <c r="A33" s="52">
        <v>27</v>
      </c>
      <c r="B33" s="55" t="s">
        <v>74</v>
      </c>
      <c r="C33" s="58"/>
      <c r="D33" s="30"/>
      <c r="E33" s="30"/>
      <c r="F33" s="36"/>
      <c r="G33" s="37"/>
      <c r="H33" s="38"/>
      <c r="I33" s="39"/>
      <c r="J33" s="38"/>
      <c r="L33" s="52">
        <v>27</v>
      </c>
      <c r="M33" s="55" t="s">
        <v>74</v>
      </c>
      <c r="N33" s="40"/>
      <c r="O33" s="40"/>
      <c r="P33" s="41"/>
      <c r="Q33" s="42"/>
      <c r="R33" s="43"/>
      <c r="S33" s="42"/>
      <c r="T33" s="43"/>
      <c r="U33" s="44"/>
      <c r="V33" s="44"/>
      <c r="W33" s="41"/>
      <c r="X33" s="41"/>
    </row>
    <row r="34" spans="1:24" ht="15.95" customHeight="1">
      <c r="A34" s="52">
        <v>28</v>
      </c>
      <c r="B34" s="56" t="s">
        <v>75</v>
      </c>
      <c r="C34" s="59"/>
      <c r="D34" s="30"/>
      <c r="E34" s="30"/>
      <c r="F34" s="36"/>
      <c r="G34" s="37"/>
      <c r="H34" s="38"/>
      <c r="I34" s="39"/>
      <c r="J34" s="38"/>
      <c r="L34" s="52">
        <v>28</v>
      </c>
      <c r="M34" s="56" t="s">
        <v>75</v>
      </c>
      <c r="N34" s="40"/>
      <c r="O34" s="40"/>
      <c r="P34" s="41"/>
      <c r="Q34" s="42"/>
      <c r="R34" s="43"/>
      <c r="S34" s="42"/>
      <c r="T34" s="43"/>
      <c r="U34" s="44"/>
      <c r="V34" s="44"/>
      <c r="W34" s="41"/>
      <c r="X34" s="41"/>
    </row>
    <row r="35" spans="1:24" ht="15.95" customHeight="1">
      <c r="A35" s="52">
        <v>29</v>
      </c>
      <c r="B35" s="60" t="s">
        <v>76</v>
      </c>
      <c r="C35" s="61"/>
      <c r="D35" s="30"/>
      <c r="E35" s="30"/>
      <c r="F35" s="36"/>
      <c r="G35" s="37"/>
      <c r="H35" s="38"/>
      <c r="I35" s="39"/>
      <c r="J35" s="38"/>
      <c r="L35" s="52">
        <v>29</v>
      </c>
      <c r="M35" s="60" t="s">
        <v>76</v>
      </c>
      <c r="N35" s="40"/>
      <c r="O35" s="40"/>
      <c r="P35" s="41"/>
      <c r="Q35" s="42"/>
      <c r="R35" s="43"/>
      <c r="S35" s="42"/>
      <c r="T35" s="43"/>
      <c r="U35" s="44"/>
      <c r="V35" s="44"/>
      <c r="W35" s="41"/>
      <c r="X35" s="41"/>
    </row>
    <row r="36" spans="1:24">
      <c r="L36" s="1" t="s">
        <v>77</v>
      </c>
      <c r="R36" s="3"/>
    </row>
    <row r="37" spans="1:24">
      <c r="L37" s="1" t="s">
        <v>78</v>
      </c>
      <c r="R37" s="3"/>
      <c r="S37" s="4"/>
    </row>
    <row r="38" spans="1:24">
      <c r="L38" s="1" t="s">
        <v>79</v>
      </c>
      <c r="R38" s="3"/>
      <c r="S38" s="4"/>
    </row>
    <row r="39" spans="1:24">
      <c r="L39" s="1" t="s">
        <v>80</v>
      </c>
      <c r="R39" s="3"/>
      <c r="S39" s="4"/>
    </row>
    <row r="40" spans="1:24">
      <c r="L40" s="1" t="s">
        <v>81</v>
      </c>
      <c r="R40" s="3"/>
      <c r="S40" s="4"/>
    </row>
    <row r="41" spans="1:24">
      <c r="L41" s="1" t="s">
        <v>82</v>
      </c>
      <c r="R41" s="1" t="s">
        <v>83</v>
      </c>
      <c r="S41" s="4"/>
    </row>
    <row r="42" spans="1:24">
      <c r="L42" s="1" t="s">
        <v>84</v>
      </c>
    </row>
  </sheetData>
  <printOptions horizontalCentered="1" gridLinesSet="0"/>
  <pageMargins left="0.74803149606299213" right="0.74803149606299213" top="0.19685039370078741" bottom="0.19685039370078741" header="0" footer="0"/>
  <pageSetup paperSize="9" fitToHeight="2" pageOrder="overThenDown" orientation="landscape" horizontalDpi="300" verticalDpi="300" r:id="rId1"/>
  <headerFooter alignWithMargins="0">
    <oddHeader>&amp;A</oddHeader>
    <oddFooter>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11-ISO-Kiszonka-KRASNODĘBSKI</vt:lpstr>
      <vt:lpstr>11-ISO-Kiszonka-JURZYK</vt:lpstr>
      <vt:lpstr>11-ISO-Kiszonka-CYRAN</vt:lpstr>
      <vt:lpstr>11-ISO-Kiszonka-WYSZYŃSKI</vt:lpstr>
      <vt:lpstr>11-ISO-Kiszonka-NIEMIRA</vt:lpstr>
      <vt:lpstr>11-ISO-Kiszonka-DOLECKI</vt:lpstr>
      <vt:lpstr>11-ISO-Kiszonka-MIŚKIEWICZ</vt:lpstr>
      <vt:lpstr>11-ISO-Kiszonka-SK DOBRZYNIEWO</vt:lpstr>
      <vt:lpstr>11-ISO-Kiszonka-BĄDECZ</vt:lpstr>
      <vt:lpstr>11-ISO-Kiszonka-POLANOWICE</vt:lpstr>
      <vt:lpstr>11-ISO-Kiszonka-TIPPERARY</vt:lpstr>
      <vt:lpstr>11-ISO-Kiszonka-KOSOWO</vt:lpstr>
      <vt:lpstr>11-ISO-Kiszonka-PAWŁOWICE</vt:lpstr>
      <vt:lpstr>11-ISO-Kiszonka-KOBYLNIKI</vt:lpstr>
      <vt:lpstr>11-ISO-Kiszonka-GOLA</vt:lpstr>
      <vt:lpstr>11-ISO-Kiszonka-KAROLEW</vt:lpstr>
      <vt:lpstr>11-ISO-Kiszonka-TUREW</vt:lpstr>
      <vt:lpstr>11-ISO-Kiszonka-ANTCZAK</vt:lpstr>
      <vt:lpstr>11-ISO-Kiszonka-BESTRY</vt:lpstr>
      <vt:lpstr>11-ISO-Kiszonka-FRANKIEWICZ</vt:lpstr>
      <vt:lpstr>11-ISO-Kiszonka-MAJDECKI</vt:lpstr>
      <vt:lpstr>11-ISO-Kiszonka-BARA</vt:lpstr>
      <vt:lpstr>11-ISO-Kiszonka-KAPICAMARIANNA</vt:lpstr>
      <vt:lpstr>11-ISO-Kiszonka-KUBIAK</vt:lpstr>
      <vt:lpstr>11-ISO-Kiszonka-TODOROWSKI</vt:lpstr>
      <vt:lpstr>11-ISO-Kiszonka-RASIŃSKI</vt:lpstr>
      <vt:lpstr>11-ISO-Kiszonka-DUBIEL</vt:lpstr>
      <vt:lpstr>PLONY-POLSKA ŚRODK</vt:lpstr>
      <vt:lpstr>Grafik-PL-ŚRODK</vt:lpstr>
      <vt:lpstr>Analizy Jakościowe-PL-ŚRODK</vt:lpstr>
    </vt:vector>
  </TitlesOfParts>
  <Company>Pioneer Hi-Bred Int'l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Czarny, Ireneusz</dc:creator>
  <cp:lastModifiedBy>Czarny, Ireneusz</cp:lastModifiedBy>
  <dcterms:created xsi:type="dcterms:W3CDTF">2011-12-30T07:31:51Z</dcterms:created>
  <dcterms:modified xsi:type="dcterms:W3CDTF">2011-12-30T07:33:32Z</dcterms:modified>
</cp:coreProperties>
</file>