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jpeg" ContentType="image/jpeg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12" activeTab="17"/>
  </bookViews>
  <sheets>
    <sheet name="11-ISO-Kiszonka-MARCISZAK" sheetId="1" r:id="rId1"/>
    <sheet name="11-ISO-Kiszonka-KURZAWA" sheetId="2" r:id="rId2"/>
    <sheet name="11-ISO-Kiszonka-MARCISZ" sheetId="3" r:id="rId3"/>
    <sheet name="11-ISO-Kiszonka-CZAJA" sheetId="4" r:id="rId4"/>
    <sheet name="11-ISO-Kiszonka-ŻOŁĘDNICA" sheetId="5" r:id="rId5"/>
    <sheet name="11-ISO-Kiszonka-WONIEŚĆ" sheetId="6" r:id="rId6"/>
    <sheet name="11-ISO-Kiszonka-RADAN" sheetId="7" r:id="rId7"/>
    <sheet name="11-ISO-Kiszonka-PIORUNKOWICE" sheetId="8" r:id="rId8"/>
    <sheet name="11-ISO-Kiszonka-LAPCZYK" sheetId="9" r:id="rId9"/>
    <sheet name="11-ISO-Kiszonka-KSIĘŻYLAS" sheetId="10" r:id="rId10"/>
    <sheet name="11-ISO-Kiszonka-JAMY" sheetId="11" r:id="rId11"/>
    <sheet name="11-ISO-Kiszonka-JURCZYK" sheetId="12" r:id="rId12"/>
    <sheet name="11-ISO-Kiszonka-ADAMUS" sheetId="13" r:id="rId13"/>
    <sheet name="11-ISO-Kiszonka-RYDZ" sheetId="14" r:id="rId14"/>
    <sheet name="11-ISO-Kiszonka-WÓJCIK" sheetId="15" r:id="rId15"/>
    <sheet name="PLONY-POLSKA-PŁD" sheetId="18" r:id="rId16"/>
    <sheet name="Grafik-PL-PŁD" sheetId="17" r:id="rId17"/>
    <sheet name="Analizy Jakościowe-PL-PŁD" sheetId="19" r:id="rId18"/>
  </sheets>
  <externalReferences>
    <externalReference r:id="rId19"/>
    <externalReference r:id="rId20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/>
</workbook>
</file>

<file path=xl/calcChain.xml><?xml version="1.0" encoding="utf-8"?>
<calcChain xmlns="http://schemas.openxmlformats.org/spreadsheetml/2006/main">
  <c r="K23" i="19"/>
  <c r="J23"/>
  <c r="I23"/>
  <c r="H23"/>
  <c r="G23"/>
  <c r="F23"/>
  <c r="E23"/>
  <c r="D23"/>
  <c r="C23"/>
  <c r="K22"/>
  <c r="J22"/>
  <c r="I22"/>
  <c r="H22"/>
  <c r="G22"/>
  <c r="F22"/>
  <c r="E22"/>
  <c r="D22"/>
  <c r="C22"/>
  <c r="J21"/>
  <c r="I21"/>
  <c r="H21"/>
  <c r="G21"/>
  <c r="F21"/>
  <c r="E21"/>
  <c r="K21" s="1"/>
  <c r="D21"/>
  <c r="C21"/>
  <c r="J20"/>
  <c r="I20"/>
  <c r="H20"/>
  <c r="G20"/>
  <c r="F20"/>
  <c r="E20"/>
  <c r="K20" s="1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J17"/>
  <c r="I17"/>
  <c r="H17"/>
  <c r="G17"/>
  <c r="F17"/>
  <c r="E17"/>
  <c r="K17" s="1"/>
  <c r="D17"/>
  <c r="C17"/>
  <c r="J16"/>
  <c r="I16"/>
  <c r="H16"/>
  <c r="G16"/>
  <c r="F16"/>
  <c r="E16"/>
  <c r="K16" s="1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J13"/>
  <c r="I13"/>
  <c r="H13"/>
  <c r="G13"/>
  <c r="F13"/>
  <c r="E13"/>
  <c r="K13" s="1"/>
  <c r="D13"/>
  <c r="C13"/>
  <c r="J12"/>
  <c r="I12"/>
  <c r="H12"/>
  <c r="G12"/>
  <c r="F12"/>
  <c r="E12"/>
  <c r="K12" s="1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J9"/>
  <c r="I9"/>
  <c r="H9"/>
  <c r="G9"/>
  <c r="F9"/>
  <c r="E9"/>
  <c r="K9" s="1"/>
  <c r="D9"/>
  <c r="C9"/>
  <c r="J8"/>
  <c r="I8"/>
  <c r="H8"/>
  <c r="G8"/>
  <c r="F8"/>
  <c r="E8"/>
  <c r="K8" s="1"/>
  <c r="D8"/>
  <c r="C8"/>
  <c r="K7"/>
  <c r="J7"/>
  <c r="I7"/>
  <c r="H7"/>
  <c r="G7"/>
  <c r="F7"/>
  <c r="E7"/>
  <c r="D7"/>
  <c r="C7"/>
  <c r="I23" i="18"/>
  <c r="H23"/>
  <c r="G23"/>
  <c r="F23"/>
  <c r="E23"/>
  <c r="D23"/>
  <c r="I22"/>
  <c r="H22"/>
  <c r="G22"/>
  <c r="F22"/>
  <c r="E22"/>
  <c r="D22"/>
  <c r="I21"/>
  <c r="H21"/>
  <c r="G21"/>
  <c r="F21"/>
  <c r="E21"/>
  <c r="D21"/>
  <c r="I20"/>
  <c r="H20"/>
  <c r="G20"/>
  <c r="F20"/>
  <c r="E20"/>
  <c r="D20"/>
  <c r="I19"/>
  <c r="H19"/>
  <c r="G19"/>
  <c r="F19"/>
  <c r="E19"/>
  <c r="D19"/>
  <c r="I18"/>
  <c r="H18"/>
  <c r="G18"/>
  <c r="F18"/>
  <c r="E18"/>
  <c r="D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F13"/>
  <c r="E13"/>
  <c r="D13"/>
  <c r="I12"/>
  <c r="H12"/>
  <c r="G12"/>
  <c r="F12"/>
  <c r="E12"/>
  <c r="D12"/>
  <c r="I11"/>
  <c r="H11"/>
  <c r="G11"/>
  <c r="F11"/>
  <c r="E11"/>
  <c r="D11"/>
  <c r="I10"/>
  <c r="H10"/>
  <c r="G10"/>
  <c r="F10"/>
  <c r="E10"/>
  <c r="D10"/>
  <c r="I9"/>
  <c r="H9"/>
  <c r="G9"/>
  <c r="F9"/>
  <c r="E9"/>
  <c r="D9"/>
  <c r="I8"/>
  <c r="H8"/>
  <c r="G8"/>
  <c r="F8"/>
  <c r="E8"/>
  <c r="D8"/>
  <c r="I7"/>
  <c r="I24" s="1"/>
  <c r="H7"/>
  <c r="H24" s="1"/>
  <c r="G7"/>
  <c r="G24" s="1"/>
  <c r="F7"/>
  <c r="F24" s="1"/>
  <c r="E7"/>
  <c r="D7"/>
  <c r="N28" i="15"/>
  <c r="H28"/>
  <c r="J28" s="1"/>
  <c r="O28" s="1"/>
  <c r="F28"/>
  <c r="N27"/>
  <c r="F27"/>
  <c r="H27" s="1"/>
  <c r="J27" s="1"/>
  <c r="O27" s="1"/>
  <c r="N25"/>
  <c r="F25"/>
  <c r="H25" s="1"/>
  <c r="J25" s="1"/>
  <c r="O25" s="1"/>
  <c r="N23"/>
  <c r="F23"/>
  <c r="H23" s="1"/>
  <c r="J23" s="1"/>
  <c r="O23" s="1"/>
  <c r="N22"/>
  <c r="H22"/>
  <c r="J22" s="1"/>
  <c r="O22" s="1"/>
  <c r="F22"/>
  <c r="N20"/>
  <c r="F20"/>
  <c r="H20" s="1"/>
  <c r="J20" s="1"/>
  <c r="O20" s="1"/>
  <c r="N19"/>
  <c r="F19"/>
  <c r="H19" s="1"/>
  <c r="J19" s="1"/>
  <c r="O19" s="1"/>
  <c r="N18"/>
  <c r="F18"/>
  <c r="H18" s="1"/>
  <c r="J18" s="1"/>
  <c r="O18" s="1"/>
  <c r="N17"/>
  <c r="H17"/>
  <c r="J17" s="1"/>
  <c r="O17" s="1"/>
  <c r="F17"/>
  <c r="N16"/>
  <c r="F16"/>
  <c r="H16" s="1"/>
  <c r="J16" s="1"/>
  <c r="O16" s="1"/>
  <c r="N15"/>
  <c r="F15"/>
  <c r="H15" s="1"/>
  <c r="J15" s="1"/>
  <c r="O15" s="1"/>
  <c r="N13"/>
  <c r="F13"/>
  <c r="H13" s="1"/>
  <c r="J13" s="1"/>
  <c r="O13" s="1"/>
  <c r="Q4"/>
  <c r="Q3"/>
  <c r="N3"/>
  <c r="M1"/>
  <c r="N28" i="14"/>
  <c r="H28"/>
  <c r="J28" s="1"/>
  <c r="O28" s="1"/>
  <c r="F28"/>
  <c r="N27"/>
  <c r="F27"/>
  <c r="H27" s="1"/>
  <c r="J27" s="1"/>
  <c r="O27" s="1"/>
  <c r="N25"/>
  <c r="F25"/>
  <c r="H25" s="1"/>
  <c r="J25" s="1"/>
  <c r="O25" s="1"/>
  <c r="N23"/>
  <c r="F23"/>
  <c r="H23" s="1"/>
  <c r="J23" s="1"/>
  <c r="O23" s="1"/>
  <c r="N20"/>
  <c r="H20"/>
  <c r="J20" s="1"/>
  <c r="O20" s="1"/>
  <c r="F20"/>
  <c r="N19"/>
  <c r="F19"/>
  <c r="H19" s="1"/>
  <c r="J19" s="1"/>
  <c r="O19" s="1"/>
  <c r="N17"/>
  <c r="F17"/>
  <c r="H17" s="1"/>
  <c r="J17" s="1"/>
  <c r="O17" s="1"/>
  <c r="N16"/>
  <c r="F16"/>
  <c r="H16" s="1"/>
  <c r="J16" s="1"/>
  <c r="O16" s="1"/>
  <c r="N15"/>
  <c r="H15"/>
  <c r="J15" s="1"/>
  <c r="O15" s="1"/>
  <c r="F15"/>
  <c r="N13"/>
  <c r="F13"/>
  <c r="H13" s="1"/>
  <c r="J13" s="1"/>
  <c r="O13" s="1"/>
  <c r="Q4"/>
  <c r="Q3"/>
  <c r="N3"/>
  <c r="M1"/>
  <c r="N29" i="13"/>
  <c r="F29"/>
  <c r="H29" s="1"/>
  <c r="J29" s="1"/>
  <c r="O29" s="1"/>
  <c r="N27"/>
  <c r="F27"/>
  <c r="H27" s="1"/>
  <c r="J27" s="1"/>
  <c r="O27" s="1"/>
  <c r="N25"/>
  <c r="H25"/>
  <c r="J25" s="1"/>
  <c r="O25" s="1"/>
  <c r="F25"/>
  <c r="N23"/>
  <c r="F23"/>
  <c r="H23" s="1"/>
  <c r="J23" s="1"/>
  <c r="O23" s="1"/>
  <c r="N20"/>
  <c r="F20"/>
  <c r="H20" s="1"/>
  <c r="J20" s="1"/>
  <c r="O20" s="1"/>
  <c r="N19"/>
  <c r="F19"/>
  <c r="H19" s="1"/>
  <c r="J19" s="1"/>
  <c r="O19" s="1"/>
  <c r="N17"/>
  <c r="H17"/>
  <c r="J17" s="1"/>
  <c r="O17" s="1"/>
  <c r="F17"/>
  <c r="N16"/>
  <c r="F16"/>
  <c r="H16" s="1"/>
  <c r="J16" s="1"/>
  <c r="O16" s="1"/>
  <c r="N15"/>
  <c r="F15"/>
  <c r="H15" s="1"/>
  <c r="J15" s="1"/>
  <c r="O15" s="1"/>
  <c r="N11"/>
  <c r="F11"/>
  <c r="H11" s="1"/>
  <c r="J11" s="1"/>
  <c r="O11" s="1"/>
  <c r="Q4"/>
  <c r="Q3"/>
  <c r="N3"/>
  <c r="M1"/>
  <c r="R29" i="12"/>
  <c r="N29"/>
  <c r="H29"/>
  <c r="J29" s="1"/>
  <c r="O29" s="1"/>
  <c r="T29" s="1"/>
  <c r="F29"/>
  <c r="O27"/>
  <c r="N27"/>
  <c r="F27"/>
  <c r="H27" s="1"/>
  <c r="J27" s="1"/>
  <c r="N25"/>
  <c r="F25"/>
  <c r="H25" s="1"/>
  <c r="J25" s="1"/>
  <c r="O25" s="1"/>
  <c r="N23"/>
  <c r="F23"/>
  <c r="H23" s="1"/>
  <c r="J23" s="1"/>
  <c r="O23" s="1"/>
  <c r="R20"/>
  <c r="N20"/>
  <c r="H20"/>
  <c r="J20" s="1"/>
  <c r="O20" s="1"/>
  <c r="T20" s="1"/>
  <c r="F20"/>
  <c r="O19"/>
  <c r="N19"/>
  <c r="F19"/>
  <c r="H19" s="1"/>
  <c r="J19" s="1"/>
  <c r="N17"/>
  <c r="F17"/>
  <c r="H17" s="1"/>
  <c r="J17" s="1"/>
  <c r="O17" s="1"/>
  <c r="N16"/>
  <c r="J16"/>
  <c r="O16" s="1"/>
  <c r="R16" s="1"/>
  <c r="F16"/>
  <c r="H16" s="1"/>
  <c r="N15"/>
  <c r="H15"/>
  <c r="J15" s="1"/>
  <c r="O15" s="1"/>
  <c r="T15" s="1"/>
  <c r="F15"/>
  <c r="N11"/>
  <c r="F11"/>
  <c r="H11" s="1"/>
  <c r="J11" s="1"/>
  <c r="O11" s="1"/>
  <c r="Q4"/>
  <c r="Q3"/>
  <c r="N3"/>
  <c r="M1"/>
  <c r="N29" i="11"/>
  <c r="F29"/>
  <c r="H29" s="1"/>
  <c r="J29" s="1"/>
  <c r="O29" s="1"/>
  <c r="N27"/>
  <c r="J27"/>
  <c r="O27" s="1"/>
  <c r="R27" s="1"/>
  <c r="F27"/>
  <c r="H27" s="1"/>
  <c r="N25"/>
  <c r="H25"/>
  <c r="J25" s="1"/>
  <c r="O25" s="1"/>
  <c r="T25" s="1"/>
  <c r="F25"/>
  <c r="N23"/>
  <c r="F23"/>
  <c r="H23" s="1"/>
  <c r="J23" s="1"/>
  <c r="O23" s="1"/>
  <c r="N20"/>
  <c r="F20"/>
  <c r="H20" s="1"/>
  <c r="J20" s="1"/>
  <c r="O20" s="1"/>
  <c r="T19"/>
  <c r="N19"/>
  <c r="J19"/>
  <c r="O19" s="1"/>
  <c r="R19" s="1"/>
  <c r="F19"/>
  <c r="H19" s="1"/>
  <c r="R17"/>
  <c r="N17"/>
  <c r="H17"/>
  <c r="J17" s="1"/>
  <c r="O17" s="1"/>
  <c r="T17" s="1"/>
  <c r="F17"/>
  <c r="O16"/>
  <c r="N16"/>
  <c r="F16"/>
  <c r="H16" s="1"/>
  <c r="J16" s="1"/>
  <c r="N15"/>
  <c r="F15"/>
  <c r="H15" s="1"/>
  <c r="J15" s="1"/>
  <c r="O15" s="1"/>
  <c r="Q4"/>
  <c r="Q3"/>
  <c r="N3"/>
  <c r="M1"/>
  <c r="N33" i="10"/>
  <c r="F33"/>
  <c r="H33" s="1"/>
  <c r="J33" s="1"/>
  <c r="O33" s="1"/>
  <c r="R28"/>
  <c r="N28"/>
  <c r="H28"/>
  <c r="J28" s="1"/>
  <c r="O28" s="1"/>
  <c r="T28" s="1"/>
  <c r="F28"/>
  <c r="O27"/>
  <c r="N27"/>
  <c r="F27"/>
  <c r="H27" s="1"/>
  <c r="J27" s="1"/>
  <c r="N25"/>
  <c r="F25"/>
  <c r="H25" s="1"/>
  <c r="J25" s="1"/>
  <c r="O25" s="1"/>
  <c r="N23"/>
  <c r="J23"/>
  <c r="O23" s="1"/>
  <c r="R23" s="1"/>
  <c r="F23"/>
  <c r="H23" s="1"/>
  <c r="N22"/>
  <c r="H22"/>
  <c r="J22" s="1"/>
  <c r="O22" s="1"/>
  <c r="T22" s="1"/>
  <c r="F22"/>
  <c r="N21"/>
  <c r="F21"/>
  <c r="H21" s="1"/>
  <c r="J21" s="1"/>
  <c r="O21" s="1"/>
  <c r="N20"/>
  <c r="F20"/>
  <c r="H20" s="1"/>
  <c r="J20" s="1"/>
  <c r="O20" s="1"/>
  <c r="N19"/>
  <c r="J19"/>
  <c r="O19" s="1"/>
  <c r="R19" s="1"/>
  <c r="F19"/>
  <c r="H19" s="1"/>
  <c r="N16"/>
  <c r="H16"/>
  <c r="J16" s="1"/>
  <c r="O16" s="1"/>
  <c r="T16" s="1"/>
  <c r="F16"/>
  <c r="N13"/>
  <c r="F13"/>
  <c r="H13" s="1"/>
  <c r="J13" s="1"/>
  <c r="O13" s="1"/>
  <c r="Q4"/>
  <c r="Q3"/>
  <c r="N3"/>
  <c r="M1"/>
  <c r="N35" i="9"/>
  <c r="F35"/>
  <c r="H35" s="1"/>
  <c r="J35" s="1"/>
  <c r="O35" s="1"/>
  <c r="T29"/>
  <c r="N29"/>
  <c r="J29"/>
  <c r="O29" s="1"/>
  <c r="R29" s="1"/>
  <c r="F29"/>
  <c r="H29" s="1"/>
  <c r="R27"/>
  <c r="N27"/>
  <c r="H27"/>
  <c r="J27" s="1"/>
  <c r="O27" s="1"/>
  <c r="T27" s="1"/>
  <c r="F27"/>
  <c r="O25"/>
  <c r="N25"/>
  <c r="F25"/>
  <c r="H25" s="1"/>
  <c r="J25" s="1"/>
  <c r="N23"/>
  <c r="F23"/>
  <c r="H23" s="1"/>
  <c r="J23" s="1"/>
  <c r="O23" s="1"/>
  <c r="N20"/>
  <c r="F20"/>
  <c r="H20" s="1"/>
  <c r="J20" s="1"/>
  <c r="O20" s="1"/>
  <c r="R19"/>
  <c r="N19"/>
  <c r="H19"/>
  <c r="J19" s="1"/>
  <c r="O19" s="1"/>
  <c r="T19" s="1"/>
  <c r="F19"/>
  <c r="O17"/>
  <c r="N17"/>
  <c r="F17"/>
  <c r="H17" s="1"/>
  <c r="J17" s="1"/>
  <c r="N16"/>
  <c r="F16"/>
  <c r="H16" s="1"/>
  <c r="J16" s="1"/>
  <c r="O16" s="1"/>
  <c r="N15"/>
  <c r="J15"/>
  <c r="O15" s="1"/>
  <c r="R15" s="1"/>
  <c r="F15"/>
  <c r="H15" s="1"/>
  <c r="N13"/>
  <c r="H13"/>
  <c r="J13" s="1"/>
  <c r="O13" s="1"/>
  <c r="T13" s="1"/>
  <c r="F13"/>
  <c r="N11"/>
  <c r="F11"/>
  <c r="H11" s="1"/>
  <c r="J11" s="1"/>
  <c r="O11" s="1"/>
  <c r="Q4"/>
  <c r="Q3"/>
  <c r="N3"/>
  <c r="M1"/>
  <c r="N35" i="8"/>
  <c r="F35"/>
  <c r="H35" s="1"/>
  <c r="N33"/>
  <c r="J33"/>
  <c r="O33" s="1"/>
  <c r="R33" s="1"/>
  <c r="F33"/>
  <c r="H33" s="1"/>
  <c r="N32"/>
  <c r="H32"/>
  <c r="J32" s="1"/>
  <c r="O32" s="1"/>
  <c r="T32" s="1"/>
  <c r="F32"/>
  <c r="N28"/>
  <c r="F28"/>
  <c r="H28" s="1"/>
  <c r="N27"/>
  <c r="F27"/>
  <c r="H27" s="1"/>
  <c r="J27" s="1"/>
  <c r="O27" s="1"/>
  <c r="T25"/>
  <c r="N25"/>
  <c r="J25"/>
  <c r="O25" s="1"/>
  <c r="R25" s="1"/>
  <c r="F25"/>
  <c r="H25" s="1"/>
  <c r="R23"/>
  <c r="N23"/>
  <c r="H23"/>
  <c r="J23" s="1"/>
  <c r="O23" s="1"/>
  <c r="T23" s="1"/>
  <c r="F23"/>
  <c r="O22"/>
  <c r="N22"/>
  <c r="F22"/>
  <c r="H22" s="1"/>
  <c r="J22" s="1"/>
  <c r="N21"/>
  <c r="F21"/>
  <c r="H21" s="1"/>
  <c r="J21" s="1"/>
  <c r="O21" s="1"/>
  <c r="N20"/>
  <c r="F20"/>
  <c r="H20" s="1"/>
  <c r="J20" s="1"/>
  <c r="O20" s="1"/>
  <c r="R19"/>
  <c r="N19"/>
  <c r="H19"/>
  <c r="J19" s="1"/>
  <c r="O19" s="1"/>
  <c r="T19" s="1"/>
  <c r="F19"/>
  <c r="O16"/>
  <c r="N16"/>
  <c r="F16"/>
  <c r="H16" s="1"/>
  <c r="J16" s="1"/>
  <c r="N13"/>
  <c r="F13"/>
  <c r="H13" s="1"/>
  <c r="J13" s="1"/>
  <c r="O13" s="1"/>
  <c r="Q4"/>
  <c r="Q3"/>
  <c r="N3"/>
  <c r="M1"/>
  <c r="N33" i="7"/>
  <c r="J33"/>
  <c r="F33"/>
  <c r="H33" s="1"/>
  <c r="N27"/>
  <c r="H27"/>
  <c r="J27" s="1"/>
  <c r="O27" s="1"/>
  <c r="T27" s="1"/>
  <c r="F27"/>
  <c r="N25"/>
  <c r="F25"/>
  <c r="H25" s="1"/>
  <c r="J25" s="1"/>
  <c r="O25" s="1"/>
  <c r="N23"/>
  <c r="F23"/>
  <c r="H23" s="1"/>
  <c r="J23" s="1"/>
  <c r="O23" s="1"/>
  <c r="N22"/>
  <c r="J22"/>
  <c r="O22" s="1"/>
  <c r="R22" s="1"/>
  <c r="F22"/>
  <c r="H22" s="1"/>
  <c r="N19"/>
  <c r="H19"/>
  <c r="J19" s="1"/>
  <c r="O19" s="1"/>
  <c r="T19" s="1"/>
  <c r="F19"/>
  <c r="N17"/>
  <c r="F17"/>
  <c r="H17" s="1"/>
  <c r="J17" s="1"/>
  <c r="O17" s="1"/>
  <c r="N16"/>
  <c r="F16"/>
  <c r="H16" s="1"/>
  <c r="J16" s="1"/>
  <c r="O16" s="1"/>
  <c r="T15"/>
  <c r="N15"/>
  <c r="J15"/>
  <c r="O15" s="1"/>
  <c r="R15" s="1"/>
  <c r="F15"/>
  <c r="H15" s="1"/>
  <c r="R13"/>
  <c r="N13"/>
  <c r="H13"/>
  <c r="J13" s="1"/>
  <c r="O13" s="1"/>
  <c r="T13" s="1"/>
  <c r="F13"/>
  <c r="Q4"/>
  <c r="Q3"/>
  <c r="N3"/>
  <c r="M1"/>
  <c r="O29" i="6"/>
  <c r="N29"/>
  <c r="F29"/>
  <c r="H29" s="1"/>
  <c r="J29" s="1"/>
  <c r="N27"/>
  <c r="F27"/>
  <c r="H27" s="1"/>
  <c r="J27" s="1"/>
  <c r="O27" s="1"/>
  <c r="N25"/>
  <c r="F25"/>
  <c r="H25" s="1"/>
  <c r="J25" s="1"/>
  <c r="O25" s="1"/>
  <c r="R23"/>
  <c r="N23"/>
  <c r="H23"/>
  <c r="J23" s="1"/>
  <c r="O23" s="1"/>
  <c r="T23" s="1"/>
  <c r="F23"/>
  <c r="O20"/>
  <c r="N20"/>
  <c r="F20"/>
  <c r="H20" s="1"/>
  <c r="J20" s="1"/>
  <c r="N19"/>
  <c r="F19"/>
  <c r="H19" s="1"/>
  <c r="J19" s="1"/>
  <c r="O19" s="1"/>
  <c r="N17"/>
  <c r="J17"/>
  <c r="O17" s="1"/>
  <c r="R17" s="1"/>
  <c r="F17"/>
  <c r="H17" s="1"/>
  <c r="N16"/>
  <c r="H16"/>
  <c r="J16" s="1"/>
  <c r="O16" s="1"/>
  <c r="T16" s="1"/>
  <c r="F16"/>
  <c r="N15"/>
  <c r="F15"/>
  <c r="H15" s="1"/>
  <c r="J15" s="1"/>
  <c r="O15" s="1"/>
  <c r="N11"/>
  <c r="F11"/>
  <c r="H11" s="1"/>
  <c r="J11" s="1"/>
  <c r="O11" s="1"/>
  <c r="Q4"/>
  <c r="Q3"/>
  <c r="N3"/>
  <c r="M1"/>
  <c r="N29" i="5"/>
  <c r="J29"/>
  <c r="O29" s="1"/>
  <c r="R29" s="1"/>
  <c r="F29"/>
  <c r="H29" s="1"/>
  <c r="N27"/>
  <c r="H27"/>
  <c r="J27" s="1"/>
  <c r="O27" s="1"/>
  <c r="T27" s="1"/>
  <c r="F27"/>
  <c r="N25"/>
  <c r="F25"/>
  <c r="H25" s="1"/>
  <c r="J25" s="1"/>
  <c r="O25" s="1"/>
  <c r="N23"/>
  <c r="F23"/>
  <c r="H23" s="1"/>
  <c r="J23" s="1"/>
  <c r="O23" s="1"/>
  <c r="T20"/>
  <c r="N20"/>
  <c r="J20"/>
  <c r="O20" s="1"/>
  <c r="R20" s="1"/>
  <c r="F20"/>
  <c r="H20" s="1"/>
  <c r="R19"/>
  <c r="N19"/>
  <c r="H19"/>
  <c r="J19" s="1"/>
  <c r="O19" s="1"/>
  <c r="T19" s="1"/>
  <c r="F19"/>
  <c r="N17"/>
  <c r="F17"/>
  <c r="H17" s="1"/>
  <c r="N16"/>
  <c r="F16"/>
  <c r="H16" s="1"/>
  <c r="J16" s="1"/>
  <c r="O16" s="1"/>
  <c r="N15"/>
  <c r="F15"/>
  <c r="H15" s="1"/>
  <c r="J15" s="1"/>
  <c r="O15" s="1"/>
  <c r="R11"/>
  <c r="N11"/>
  <c r="H11"/>
  <c r="J11" s="1"/>
  <c r="O11" s="1"/>
  <c r="T11" s="1"/>
  <c r="F11"/>
  <c r="Q4"/>
  <c r="Q3"/>
  <c r="N3"/>
  <c r="M1"/>
  <c r="O26" i="4"/>
  <c r="N26"/>
  <c r="F26"/>
  <c r="H26" s="1"/>
  <c r="J26" s="1"/>
  <c r="N24"/>
  <c r="F24"/>
  <c r="H24" s="1"/>
  <c r="J24" s="1"/>
  <c r="O24" s="1"/>
  <c r="N22"/>
  <c r="J22"/>
  <c r="F22"/>
  <c r="H22" s="1"/>
  <c r="N21"/>
  <c r="H21"/>
  <c r="F21"/>
  <c r="N19"/>
  <c r="F19"/>
  <c r="H19" s="1"/>
  <c r="J19" s="1"/>
  <c r="O19" s="1"/>
  <c r="N18"/>
  <c r="F18"/>
  <c r="H18" s="1"/>
  <c r="N15"/>
  <c r="J15"/>
  <c r="O15" s="1"/>
  <c r="R15" s="1"/>
  <c r="F15"/>
  <c r="H15" s="1"/>
  <c r="N14"/>
  <c r="H14"/>
  <c r="J14" s="1"/>
  <c r="O14" s="1"/>
  <c r="T14" s="1"/>
  <c r="F14"/>
  <c r="N11"/>
  <c r="F11"/>
  <c r="H11" s="1"/>
  <c r="J11" s="1"/>
  <c r="O11" s="1"/>
  <c r="N7"/>
  <c r="F7"/>
  <c r="H7" s="1"/>
  <c r="J7" s="1"/>
  <c r="O7" s="1"/>
  <c r="Q4"/>
  <c r="Q3"/>
  <c r="N3"/>
  <c r="M1"/>
  <c r="T29" i="3"/>
  <c r="N29"/>
  <c r="J29"/>
  <c r="O29" s="1"/>
  <c r="R29" s="1"/>
  <c r="F29"/>
  <c r="H29" s="1"/>
  <c r="R27"/>
  <c r="N27"/>
  <c r="H27"/>
  <c r="J27" s="1"/>
  <c r="O27" s="1"/>
  <c r="T27" s="1"/>
  <c r="F27"/>
  <c r="O25"/>
  <c r="N25"/>
  <c r="F25"/>
  <c r="H25" s="1"/>
  <c r="J25" s="1"/>
  <c r="N23"/>
  <c r="F23"/>
  <c r="H23" s="1"/>
  <c r="J23" s="1"/>
  <c r="O23" s="1"/>
  <c r="N20"/>
  <c r="F20"/>
  <c r="H20" s="1"/>
  <c r="J20" s="1"/>
  <c r="O20" s="1"/>
  <c r="R19"/>
  <c r="N19"/>
  <c r="H19"/>
  <c r="J19" s="1"/>
  <c r="O19" s="1"/>
  <c r="T19" s="1"/>
  <c r="F19"/>
  <c r="O16"/>
  <c r="N16"/>
  <c r="F16"/>
  <c r="H16" s="1"/>
  <c r="J16" s="1"/>
  <c r="N15"/>
  <c r="F15"/>
  <c r="H15" s="1"/>
  <c r="J15" s="1"/>
  <c r="O15" s="1"/>
  <c r="N13"/>
  <c r="J13"/>
  <c r="O13" s="1"/>
  <c r="R13" s="1"/>
  <c r="F13"/>
  <c r="H13" s="1"/>
  <c r="N11"/>
  <c r="H11"/>
  <c r="J11" s="1"/>
  <c r="O11" s="1"/>
  <c r="T11" s="1"/>
  <c r="F11"/>
  <c r="Q4"/>
  <c r="Q3"/>
  <c r="N3"/>
  <c r="M1"/>
  <c r="N29" i="2"/>
  <c r="F29"/>
  <c r="H29" s="1"/>
  <c r="J29" s="1"/>
  <c r="O29" s="1"/>
  <c r="N27"/>
  <c r="F27"/>
  <c r="H27" s="1"/>
  <c r="J27" s="1"/>
  <c r="O27" s="1"/>
  <c r="N25"/>
  <c r="J25"/>
  <c r="O25" s="1"/>
  <c r="R25" s="1"/>
  <c r="F25"/>
  <c r="H25" s="1"/>
  <c r="N23"/>
  <c r="H23"/>
  <c r="J23" s="1"/>
  <c r="O23" s="1"/>
  <c r="T23" s="1"/>
  <c r="F23"/>
  <c r="N20"/>
  <c r="F20"/>
  <c r="H20" s="1"/>
  <c r="J20" s="1"/>
  <c r="O20" s="1"/>
  <c r="N19"/>
  <c r="F19"/>
  <c r="H19" s="1"/>
  <c r="J19" s="1"/>
  <c r="O19" s="1"/>
  <c r="T16"/>
  <c r="N16"/>
  <c r="J16"/>
  <c r="O16" s="1"/>
  <c r="R16" s="1"/>
  <c r="F16"/>
  <c r="H16" s="1"/>
  <c r="R15"/>
  <c r="N15"/>
  <c r="H15"/>
  <c r="J15" s="1"/>
  <c r="O15" s="1"/>
  <c r="T15" s="1"/>
  <c r="F15"/>
  <c r="O13"/>
  <c r="N13"/>
  <c r="F13"/>
  <c r="H13" s="1"/>
  <c r="J13" s="1"/>
  <c r="N11"/>
  <c r="F11"/>
  <c r="H11" s="1"/>
  <c r="J11" s="1"/>
  <c r="O11" s="1"/>
  <c r="Q4"/>
  <c r="Q3"/>
  <c r="N3"/>
  <c r="M1"/>
  <c r="N29" i="1"/>
  <c r="F29"/>
  <c r="H29" s="1"/>
  <c r="N27"/>
  <c r="H27"/>
  <c r="F27"/>
  <c r="N25"/>
  <c r="F25"/>
  <c r="H25" s="1"/>
  <c r="N23"/>
  <c r="F23"/>
  <c r="H23" s="1"/>
  <c r="N20"/>
  <c r="J20"/>
  <c r="F20"/>
  <c r="H20" s="1"/>
  <c r="N19"/>
  <c r="H19"/>
  <c r="F19"/>
  <c r="N16"/>
  <c r="F16"/>
  <c r="H16" s="1"/>
  <c r="N15"/>
  <c r="F15"/>
  <c r="H15" s="1"/>
  <c r="N13"/>
  <c r="J13"/>
  <c r="F13"/>
  <c r="H13" s="1"/>
  <c r="N11"/>
  <c r="H11"/>
  <c r="F11"/>
  <c r="Q4"/>
  <c r="Q3"/>
  <c r="N3"/>
  <c r="M1"/>
  <c r="R15" i="6" l="1"/>
  <c r="T15"/>
  <c r="R25" i="7"/>
  <c r="T25"/>
  <c r="R11" i="9"/>
  <c r="T11"/>
  <c r="R11" i="12"/>
  <c r="T11"/>
  <c r="R20" i="2"/>
  <c r="T20"/>
  <c r="R11" i="4"/>
  <c r="T11"/>
  <c r="R20" i="3"/>
  <c r="T20"/>
  <c r="R15" i="5"/>
  <c r="T15"/>
  <c r="R25"/>
  <c r="T25"/>
  <c r="R17" i="7"/>
  <c r="T17"/>
  <c r="R13" i="10"/>
  <c r="T13"/>
  <c r="R23" i="11"/>
  <c r="T23"/>
  <c r="R29" i="2"/>
  <c r="T29"/>
  <c r="R19" i="4"/>
  <c r="T19"/>
  <c r="R25" i="6"/>
  <c r="T25"/>
  <c r="R20" i="8"/>
  <c r="T20"/>
  <c r="R20" i="9"/>
  <c r="T20"/>
  <c r="R33" i="10"/>
  <c r="T33"/>
  <c r="R23" i="12"/>
  <c r="T23"/>
  <c r="R21" i="10"/>
  <c r="T21"/>
  <c r="J19" i="1"/>
  <c r="J21" i="4"/>
  <c r="R27" i="6"/>
  <c r="T27"/>
  <c r="R21" i="8"/>
  <c r="T21"/>
  <c r="R22"/>
  <c r="T22"/>
  <c r="R25" i="9"/>
  <c r="T25"/>
  <c r="R25" i="12"/>
  <c r="T25"/>
  <c r="R20" i="13"/>
  <c r="T20"/>
  <c r="T28" i="14"/>
  <c r="R28"/>
  <c r="R27" i="15"/>
  <c r="T27"/>
  <c r="O13" i="1"/>
  <c r="R16" i="3"/>
  <c r="T16"/>
  <c r="R24" i="4"/>
  <c r="T24"/>
  <c r="R26"/>
  <c r="T26"/>
  <c r="R19" i="6"/>
  <c r="T19"/>
  <c r="R20"/>
  <c r="T20"/>
  <c r="R13" i="8"/>
  <c r="T13"/>
  <c r="R16"/>
  <c r="T16"/>
  <c r="J28"/>
  <c r="R16" i="9"/>
  <c r="T16"/>
  <c r="R17"/>
  <c r="T17"/>
  <c r="R25" i="10"/>
  <c r="T25"/>
  <c r="R27"/>
  <c r="T27"/>
  <c r="R17" i="12"/>
  <c r="T17"/>
  <c r="R19"/>
  <c r="T19"/>
  <c r="R15" i="13"/>
  <c r="T15"/>
  <c r="R27"/>
  <c r="T27"/>
  <c r="R13" i="14"/>
  <c r="T13"/>
  <c r="T20"/>
  <c r="R20"/>
  <c r="R25"/>
  <c r="T25"/>
  <c r="R18" i="15"/>
  <c r="T18"/>
  <c r="R20"/>
  <c r="T20"/>
  <c r="T28"/>
  <c r="R28"/>
  <c r="J16" i="1"/>
  <c r="O20"/>
  <c r="R11" i="2"/>
  <c r="T11"/>
  <c r="R19" i="14"/>
  <c r="T19"/>
  <c r="T23" i="15"/>
  <c r="R23"/>
  <c r="R11" i="6"/>
  <c r="T11"/>
  <c r="R23" i="7"/>
  <c r="T23"/>
  <c r="J35" i="8"/>
  <c r="R20" i="10"/>
  <c r="T20"/>
  <c r="R29" i="11"/>
  <c r="T29"/>
  <c r="T19" i="13"/>
  <c r="R19"/>
  <c r="R23"/>
  <c r="T23"/>
  <c r="T15" i="14"/>
  <c r="R15"/>
  <c r="R17"/>
  <c r="T17"/>
  <c r="T13" i="15"/>
  <c r="R13"/>
  <c r="R16"/>
  <c r="T16"/>
  <c r="T22"/>
  <c r="R22"/>
  <c r="R25"/>
  <c r="T25"/>
  <c r="R11" i="3"/>
  <c r="R16" i="6"/>
  <c r="T17"/>
  <c r="R27" i="7"/>
  <c r="R13" i="9"/>
  <c r="T15"/>
  <c r="R22" i="10"/>
  <c r="T23"/>
  <c r="R15" i="12"/>
  <c r="T16"/>
  <c r="R13" i="2"/>
  <c r="T13"/>
  <c r="R23" i="3"/>
  <c r="T23"/>
  <c r="R25"/>
  <c r="T25"/>
  <c r="O22" i="4"/>
  <c r="R16" i="5"/>
  <c r="T16"/>
  <c r="R29" i="6"/>
  <c r="T29"/>
  <c r="O33" i="7"/>
  <c r="R23" i="9"/>
  <c r="T23"/>
  <c r="R15" i="11"/>
  <c r="T15"/>
  <c r="R16"/>
  <c r="T16"/>
  <c r="R27" i="12"/>
  <c r="T27"/>
  <c r="T17" i="13"/>
  <c r="R17"/>
  <c r="T16" i="14"/>
  <c r="R16"/>
  <c r="R15" i="15"/>
  <c r="T15"/>
  <c r="J11" i="1"/>
  <c r="J23"/>
  <c r="R15" i="3"/>
  <c r="T15"/>
  <c r="J15" i="1"/>
  <c r="R27" i="2"/>
  <c r="T27"/>
  <c r="J18" i="4"/>
  <c r="J17" i="5"/>
  <c r="J25" i="1"/>
  <c r="J27"/>
  <c r="R19" i="2"/>
  <c r="T19"/>
  <c r="R7" i="4"/>
  <c r="T7"/>
  <c r="R23" i="5"/>
  <c r="T23"/>
  <c r="R16" i="7"/>
  <c r="T16"/>
  <c r="R27" i="8"/>
  <c r="T27"/>
  <c r="R35" i="9"/>
  <c r="T35"/>
  <c r="R20" i="11"/>
  <c r="T20"/>
  <c r="R11" i="13"/>
  <c r="T11"/>
  <c r="R16"/>
  <c r="T16"/>
  <c r="T25"/>
  <c r="R25"/>
  <c r="R29"/>
  <c r="T29"/>
  <c r="T23" i="14"/>
  <c r="R23"/>
  <c r="R27"/>
  <c r="T27"/>
  <c r="T17" i="15"/>
  <c r="R17"/>
  <c r="R19"/>
  <c r="T19"/>
  <c r="T13" i="3"/>
  <c r="J29" i="1"/>
  <c r="R23" i="2"/>
  <c r="T25"/>
  <c r="R14" i="4"/>
  <c r="T15"/>
  <c r="R27" i="5"/>
  <c r="T29"/>
  <c r="R19" i="7"/>
  <c r="T22"/>
  <c r="R32" i="8"/>
  <c r="T33"/>
  <c r="R16" i="10"/>
  <c r="T19"/>
  <c r="R25" i="11"/>
  <c r="T27"/>
  <c r="R22" i="4" l="1"/>
  <c r="T22"/>
  <c r="O23" i="1"/>
  <c r="O16"/>
  <c r="R13"/>
  <c r="T13"/>
  <c r="O17" i="5"/>
  <c r="O35" i="8"/>
  <c r="O28"/>
  <c r="O21" i="4"/>
  <c r="O19" i="1"/>
  <c r="O29"/>
  <c r="O25"/>
  <c r="O18" i="4"/>
  <c r="O15" i="1"/>
  <c r="O27"/>
  <c r="O11"/>
  <c r="R33" i="7"/>
  <c r="T33"/>
  <c r="R20" i="1"/>
  <c r="T20"/>
  <c r="T19" l="1"/>
  <c r="R19"/>
  <c r="T21" i="4"/>
  <c r="R21"/>
  <c r="R35" i="8"/>
  <c r="T35"/>
  <c r="R18" i="4"/>
  <c r="T18"/>
  <c r="T11" i="1"/>
  <c r="R11"/>
  <c r="R15"/>
  <c r="T15"/>
  <c r="R25"/>
  <c r="T25"/>
  <c r="R29"/>
  <c r="T29"/>
  <c r="R28" i="8"/>
  <c r="T28"/>
  <c r="R23" i="1"/>
  <c r="T23"/>
  <c r="R17" i="5"/>
  <c r="T17"/>
  <c r="T27" i="1"/>
  <c r="R27"/>
  <c r="R16"/>
  <c r="T16"/>
</calcChain>
</file>

<file path=xl/sharedStrings.xml><?xml version="1.0" encoding="utf-8"?>
<sst xmlns="http://schemas.openxmlformats.org/spreadsheetml/2006/main" count="1959" uniqueCount="175">
  <si>
    <t>2011 POLAND</t>
  </si>
  <si>
    <t>SILAGE - QUALITY RESULTS</t>
  </si>
  <si>
    <t>STRIP TRIAL REPORT</t>
  </si>
  <si>
    <t xml:space="preserve">Kiszonka - Plony </t>
  </si>
  <si>
    <t>KISZONKA - WYNIKI ANALIZ JAKOŚCIOWYCH</t>
  </si>
  <si>
    <t>Location:</t>
  </si>
  <si>
    <t>MARCISZAK</t>
  </si>
  <si>
    <t>harvest date:</t>
  </si>
  <si>
    <t>28.09.11</t>
  </si>
  <si>
    <t>Name:</t>
  </si>
  <si>
    <t>KOBIERNO</t>
  </si>
  <si>
    <t>planting date:</t>
  </si>
  <si>
    <t>21.04.11</t>
  </si>
  <si>
    <t>No.</t>
  </si>
  <si>
    <t>Hybrid</t>
  </si>
  <si>
    <t>Plants/ha</t>
  </si>
  <si>
    <t>Plot lenght</t>
  </si>
  <si>
    <t>Plot width</t>
  </si>
  <si>
    <r>
      <t>plot area m</t>
    </r>
    <r>
      <rPr>
        <b/>
        <vertAlign val="superscript"/>
        <sz val="10"/>
        <rFont val="Arial CE"/>
      </rPr>
      <t>2</t>
    </r>
  </si>
  <si>
    <t>yld from plot kg</t>
  </si>
  <si>
    <t>T/HA</t>
  </si>
  <si>
    <t>%DM</t>
  </si>
  <si>
    <t>DM yield T/HA</t>
  </si>
  <si>
    <t>DM</t>
  </si>
  <si>
    <t>DM yield</t>
  </si>
  <si>
    <t>Digestibility</t>
  </si>
  <si>
    <t>Milk prod. units</t>
  </si>
  <si>
    <t>Milk units yield</t>
  </si>
  <si>
    <t>Lp</t>
  </si>
  <si>
    <t>Odmiana</t>
  </si>
  <si>
    <t>Rośl/ha</t>
  </si>
  <si>
    <t>Dł. poletka</t>
  </si>
  <si>
    <t>Szer. poletka</t>
  </si>
  <si>
    <r>
      <t>pow. polet. m</t>
    </r>
    <r>
      <rPr>
        <vertAlign val="superscript"/>
        <sz val="10"/>
        <rFont val="Arial CE"/>
        <family val="2"/>
        <charset val="238"/>
      </rPr>
      <t>2</t>
    </r>
  </si>
  <si>
    <t>plon z polet. w kg</t>
  </si>
  <si>
    <t>plon t/ha</t>
  </si>
  <si>
    <t>%s.m.</t>
  </si>
  <si>
    <t>plon s.m. t/ha</t>
  </si>
  <si>
    <t>s.m.</t>
  </si>
  <si>
    <t>plon s.m.</t>
  </si>
  <si>
    <t>Strawność</t>
  </si>
  <si>
    <t>JPM</t>
  </si>
  <si>
    <t>Plon JPM</t>
  </si>
  <si>
    <t>JPŻ</t>
  </si>
  <si>
    <t>Plon JPŻ</t>
  </si>
  <si>
    <t>BTJN</t>
  </si>
  <si>
    <t>BTJE</t>
  </si>
  <si>
    <t>Skrobia</t>
  </si>
  <si>
    <t>NDF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</si>
  <si>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</si>
  <si>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</si>
  <si>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</si>
  <si>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</si>
  <si>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</si>
  <si>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</si>
  <si>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</si>
  <si>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</si>
  <si>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</si>
  <si>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</si>
  <si>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</si>
  <si>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</si>
  <si>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</si>
  <si>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</si>
  <si>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</si>
  <si>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</si>
  <si>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</si>
  <si>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</si>
  <si>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</si>
  <si>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</si>
  <si>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</si>
  <si>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</si>
  <si>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</si>
  <si>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</si>
  <si>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</si>
  <si>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</si>
  <si>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</si>
  <si>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</si>
  <si>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</si>
  <si>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JPM - Jednostka paszowa produkcji mleka (energia netto produkcji mleka)</t>
  </si>
  <si>
    <t>JPŻ - Jednostaka paszowa produkcji żywca (energia netto produkcji żywca)</t>
  </si>
  <si>
    <t>BTJN - suma białka właściwego paszy i białka właściwego mikroorganizmów żwacza rzeczywiście trawionych w jelicie cienkim,</t>
  </si>
  <si>
    <t xml:space="preserve">            obliczonych na podstawie dostępnego w żwaczu azotu (N) paszy</t>
  </si>
  <si>
    <t>BTJE - suma białka właściwego paszy i białka właściwego mikroorganizmów żwacza rzeczywiście trawionych w jelicie cienkim,</t>
  </si>
  <si>
    <t xml:space="preserve">            obliczonych na podstawie dostępnej w żwaczu energii (E) paszy</t>
  </si>
  <si>
    <t>NDF - włókno nierozpuszczalne w neutralnym detergencie</t>
  </si>
  <si>
    <t>ADF - włókno nierozpuszczalne w kwaśnych detergentach</t>
  </si>
  <si>
    <t>KURZAWA</t>
  </si>
  <si>
    <t>18.09.11</t>
  </si>
  <si>
    <t>BASZKÓW</t>
  </si>
  <si>
    <t>29.04.11</t>
  </si>
  <si>
    <t>MARCISZ</t>
  </si>
  <si>
    <t>21.09.11</t>
  </si>
  <si>
    <t>22.04.11</t>
  </si>
  <si>
    <t>CZAJA</t>
  </si>
  <si>
    <t>20.04.11</t>
  </si>
  <si>
    <t>ŻOŁĘDNICA</t>
  </si>
  <si>
    <t>12.09.11</t>
  </si>
  <si>
    <t>19.04.11</t>
  </si>
  <si>
    <t>WONIEŚĆ</t>
  </si>
  <si>
    <t>14.09.11</t>
  </si>
  <si>
    <t>28.04.11</t>
  </si>
  <si>
    <t>RADAN</t>
  </si>
  <si>
    <t>16.09.11</t>
  </si>
  <si>
    <t>16.04.11</t>
  </si>
  <si>
    <t>RSP PIORUNKOWICE</t>
  </si>
  <si>
    <t>29.09.11</t>
  </si>
  <si>
    <t>24.04.11</t>
  </si>
  <si>
    <t>LAPCZYK</t>
  </si>
  <si>
    <t xml:space="preserve">Księży Las </t>
  </si>
  <si>
    <t>22.09.11</t>
  </si>
  <si>
    <t>27.04.11</t>
  </si>
  <si>
    <t>JAMY Respondek</t>
  </si>
  <si>
    <t>13.09.11</t>
  </si>
  <si>
    <t>JURCZYK</t>
  </si>
  <si>
    <t>23.09.11</t>
  </si>
  <si>
    <t>25.04.11</t>
  </si>
  <si>
    <t>Adamus</t>
  </si>
  <si>
    <t>23.04.11</t>
  </si>
  <si>
    <t>RYDZ</t>
  </si>
  <si>
    <t>12.04.11</t>
  </si>
  <si>
    <t>WÓJCIK</t>
  </si>
  <si>
    <t>19.09.11</t>
  </si>
  <si>
    <t>P8000</t>
  </si>
  <si>
    <t>PR39T45*</t>
  </si>
  <si>
    <t>PR39T13</t>
  </si>
  <si>
    <t>PR39A98</t>
  </si>
  <si>
    <t>PR39W45*</t>
  </si>
  <si>
    <t>PR39D23</t>
  </si>
  <si>
    <t>PR39F58</t>
  </si>
  <si>
    <t>PR39T83</t>
  </si>
  <si>
    <t>PR38N86</t>
  </si>
  <si>
    <t>PR38A79</t>
  </si>
  <si>
    <t>PR38Y34</t>
  </si>
  <si>
    <t>PR38F70</t>
  </si>
  <si>
    <t>PR38H20</t>
  </si>
  <si>
    <t>P9000</t>
  </si>
  <si>
    <t>P9100*</t>
  </si>
  <si>
    <t>P9578</t>
  </si>
  <si>
    <t>PR35M23*</t>
  </si>
  <si>
    <t>* ODMIANY NIE DOSTĘPNE W 20102 ROKU</t>
  </si>
  <si>
    <t>2011 - Kukurydza na kiszonkę - plony suchej masy i zaw. suchej masy - POLSKA POŁUDNIOWA</t>
  </si>
  <si>
    <t xml:space="preserve">Średnia zawartość s.m. w % </t>
  </si>
  <si>
    <t>Średni plon suchej masy w t/ha</t>
  </si>
  <si>
    <t>%</t>
  </si>
  <si>
    <t>WYNIKI DOŚWIADCZEŃ PRODUKCYJNYCH 2011</t>
  </si>
  <si>
    <t>PIONEER STRIP-TRIALS</t>
  </si>
  <si>
    <t>CORN FOR SILAGE - KUKURYDZA NA KISZONKĘ</t>
  </si>
  <si>
    <t>REGION: POLSKA POŁUDNIOWA</t>
  </si>
  <si>
    <t>FAO</t>
  </si>
  <si>
    <t>licz. dośw.</t>
  </si>
  <si>
    <t>Obasda przy zbiorze</t>
  </si>
  <si>
    <t>Plon wilg. t/ha</t>
  </si>
  <si>
    <t>śred. s.m.%</t>
  </si>
  <si>
    <t>Plon s.m. T/ha</t>
  </si>
  <si>
    <t>Plon max s.m.</t>
  </si>
  <si>
    <t>loc. no.</t>
  </si>
  <si>
    <t>Hrvsd</t>
  </si>
  <si>
    <t>wet yield t/ha</t>
  </si>
  <si>
    <t>av. DM %</t>
  </si>
  <si>
    <t>DM yield t/ha</t>
  </si>
  <si>
    <t>Max DM yield</t>
  </si>
  <si>
    <t xml:space="preserve">średnie </t>
  </si>
  <si>
    <t>* ODMIANA NIE DOSTĘPNA W 2012 ROKU</t>
  </si>
  <si>
    <t>WYNIKI DOŚWIADCZEŃ PRODUKCYJNYCH - 2011- SILAGE QUALITY RESULTS</t>
  </si>
  <si>
    <t>KUKURYDZA NA KISZONKĘ 2011 - WYNIKI ANALIZ JAKOŚCIOWYCH</t>
  </si>
  <si>
    <t>Średni plon s.m.</t>
  </si>
  <si>
    <t>Mleko z ha*</t>
  </si>
  <si>
    <t>JPM/HA</t>
  </si>
  <si>
    <t>JPŻ/HA</t>
  </si>
  <si>
    <t>% s.m.</t>
  </si>
  <si>
    <t>g/kg s.m.</t>
  </si>
  <si>
    <t xml:space="preserve">g/kg s.m. </t>
  </si>
  <si>
    <t>l/ha</t>
  </si>
  <si>
    <t xml:space="preserve">* - teoretycznie wyliczone możliwości produkcji mleka z 1 ha na podstawie zawartości energii w zielonce z kukurydzy, </t>
  </si>
  <si>
    <t xml:space="preserve">    bez uwzględnienia strat podczas zakiszania i bez pokrycia potrzeb bytowych w żywieniu krów mlecznych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</si>
</sst>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_);\-#,##0.00"/>
    <numFmt numFmtId="166" formatCode="#,##0.0"/>
    <numFmt numFmtId="167" formatCode="[$-415]General"/>
  </numFmts>
  <fonts count="43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  <charset val="238"/>
    </font>
    <font>
      <b/>
      <sz val="10"/>
      <name val="Arial CE"/>
    </font>
    <font>
      <b/>
      <vertAlign val="superscript"/>
      <sz val="10"/>
      <name val="Arial CE"/>
    </font>
    <font>
      <b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color indexed="10"/>
      <name val="Arial CE"/>
    </font>
    <font>
      <sz val="11"/>
      <name val="Arial"/>
      <family val="2"/>
    </font>
    <font>
      <sz val="10"/>
      <name val="Arial Unicode MS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14"/>
      <name val="Verdana"/>
      <family val="2"/>
      <charset val="238"/>
    </font>
    <font>
      <sz val="12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  <charset val="238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rgb="FF000000"/>
      <name val="Arial1"/>
      <charset val="238"/>
    </font>
    <font>
      <b/>
      <sz val="16"/>
      <name val="Arial Unicode MS"/>
      <family val="2"/>
      <charset val="238"/>
    </font>
    <font>
      <b/>
      <sz val="16"/>
      <color rgb="FFFF0000"/>
      <name val="Arial Unicode MS"/>
      <family val="2"/>
      <charset val="238"/>
    </font>
    <font>
      <b/>
      <sz val="10"/>
      <color rgb="FFFF0000"/>
      <name val="Arial Unicode MS"/>
      <family val="2"/>
      <charset val="238"/>
    </font>
    <font>
      <b/>
      <sz val="14"/>
      <name val="Arial Unicode MS"/>
      <family val="2"/>
      <charset val="238"/>
    </font>
    <font>
      <b/>
      <sz val="14"/>
      <color rgb="FFFF0000"/>
      <name val="Arial Unicode MS"/>
      <family val="2"/>
      <charset val="238"/>
    </font>
    <font>
      <b/>
      <u/>
      <sz val="12"/>
      <name val="Arial Unicode MS"/>
      <family val="2"/>
      <charset val="238"/>
    </font>
    <font>
      <sz val="10"/>
      <color rgb="FFFF0000"/>
      <name val="Arial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sz val="14"/>
      <name val="Verdana"/>
      <family val="2"/>
      <charset val="238"/>
    </font>
    <font>
      <b/>
      <sz val="10"/>
      <color indexed="10"/>
      <name val="Arial"/>
      <family val="2"/>
      <charset val="238"/>
    </font>
    <font>
      <sz val="10"/>
      <color rgb="FFFF0000"/>
      <name val="Arial Unicode MS"/>
      <family val="2"/>
      <charset val="238"/>
    </font>
    <font>
      <b/>
      <sz val="12"/>
      <color rgb="FFFF0000"/>
      <name val="Arial Unicode MS"/>
      <family val="2"/>
      <charset val="238"/>
    </font>
    <font>
      <b/>
      <sz val="10"/>
      <name val="Arial Unicode MS"/>
      <family val="2"/>
      <charset val="238"/>
    </font>
    <font>
      <b/>
      <sz val="8"/>
      <name val="Arial Unicode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/>
    <xf numFmtId="167" fontId="27" fillId="0" borderId="0" applyBorder="0" applyProtection="0"/>
    <xf numFmtId="0" fontId="17" fillId="0" borderId="0"/>
    <xf numFmtId="0" fontId="17" fillId="0" borderId="0"/>
    <xf numFmtId="0" fontId="17" fillId="0" borderId="0"/>
  </cellStyleXfs>
  <cellXfs count="174">
    <xf numFmtId="0" fontId="0" fillId="0" borderId="0" xfId="0"/>
    <xf numFmtId="0" fontId="0" fillId="0" borderId="0" xfId="0" applyNumberFormat="1"/>
    <xf numFmtId="0" fontId="3" fillId="0" borderId="0" xfId="0" applyFont="1"/>
    <xf numFmtId="3" fontId="0" fillId="0" borderId="0" xfId="0" applyNumberFormat="1"/>
    <xf numFmtId="2" fontId="0" fillId="0" borderId="0" xfId="0" applyNumberFormat="1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4" fillId="0" borderId="0" xfId="0" applyFont="1"/>
    <xf numFmtId="0" fontId="3" fillId="3" borderId="0" xfId="0" applyFont="1" applyFill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Border="1"/>
    <xf numFmtId="0" fontId="4" fillId="3" borderId="1" xfId="0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0" fillId="2" borderId="3" xfId="0" applyNumberFormat="1" applyFill="1" applyBorder="1"/>
    <xf numFmtId="0" fontId="0" fillId="2" borderId="3" xfId="0" applyFill="1" applyBorder="1"/>
    <xf numFmtId="3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2" fillId="0" borderId="2" xfId="1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3" fillId="0" borderId="2" xfId="0" applyFont="1" applyBorder="1"/>
    <xf numFmtId="2" fontId="13" fillId="3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0" fontId="14" fillId="4" borderId="2" xfId="2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" fontId="12" fillId="0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" xfId="0" applyNumberFormat="1" applyFill="1" applyBorder="1"/>
    <xf numFmtId="1" fontId="12" fillId="0" borderId="1" xfId="0" applyNumberFormat="1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>
      <alignment horizontal="left"/>
    </xf>
    <xf numFmtId="0" fontId="9" fillId="0" borderId="2" xfId="0" quotePrefix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10" fillId="0" borderId="2" xfId="0" applyNumberFormat="1" applyFont="1" applyFill="1" applyBorder="1" applyAlignment="1">
      <alignment horizontal="left"/>
    </xf>
    <xf numFmtId="0" fontId="10" fillId="0" borderId="2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9" fillId="0" borderId="2" xfId="0" applyNumberFormat="1" applyFont="1" applyFill="1" applyBorder="1"/>
    <xf numFmtId="49" fontId="10" fillId="0" borderId="2" xfId="0" applyNumberFormat="1" applyFont="1" applyFill="1" applyBorder="1"/>
    <xf numFmtId="1" fontId="15" fillId="0" borderId="5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5" borderId="2" xfId="3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/>
    </xf>
    <xf numFmtId="0" fontId="18" fillId="4" borderId="8" xfId="0" applyFont="1" applyFill="1" applyBorder="1" applyAlignment="1">
      <alignment horizontal="left" vertical="top"/>
    </xf>
    <xf numFmtId="0" fontId="18" fillId="0" borderId="8" xfId="0" applyFont="1" applyFill="1" applyBorder="1" applyAlignment="1">
      <alignment horizontal="left" vertical="top" wrapText="1"/>
    </xf>
    <xf numFmtId="0" fontId="18" fillId="4" borderId="8" xfId="0" quotePrefix="1" applyFont="1" applyFill="1" applyBorder="1" applyAlignment="1">
      <alignment horizontal="left" vertical="center"/>
    </xf>
    <xf numFmtId="49" fontId="18" fillId="4" borderId="9" xfId="0" applyNumberFormat="1" applyFont="1" applyFill="1" applyBorder="1" applyAlignment="1">
      <alignment horizontal="left"/>
    </xf>
    <xf numFmtId="0" fontId="19" fillId="0" borderId="0" xfId="4" applyFont="1"/>
    <xf numFmtId="0" fontId="20" fillId="0" borderId="0" xfId="4" applyFont="1"/>
    <xf numFmtId="0" fontId="17" fillId="0" borderId="0" xfId="4" applyFont="1"/>
    <xf numFmtId="0" fontId="15" fillId="0" borderId="0" xfId="4" applyFont="1" applyFill="1" applyBorder="1" applyAlignment="1" applyProtection="1">
      <alignment horizontal="left" vertical="center"/>
    </xf>
    <xf numFmtId="0" fontId="19" fillId="0" borderId="0" xfId="4" applyFont="1" applyFill="1"/>
    <xf numFmtId="0" fontId="21" fillId="0" borderId="0" xfId="4" quotePrefix="1" applyFont="1" applyFill="1" applyAlignment="1">
      <alignment horizontal="right"/>
    </xf>
    <xf numFmtId="0" fontId="21" fillId="0" borderId="0" xfId="4" applyFont="1" applyFill="1"/>
    <xf numFmtId="0" fontId="22" fillId="0" borderId="0" xfId="4" applyFont="1" applyFill="1" applyBorder="1" applyProtection="1">
      <protection locked="0"/>
    </xf>
    <xf numFmtId="0" fontId="23" fillId="0" borderId="2" xfId="4" applyFont="1" applyFill="1" applyBorder="1" applyAlignment="1">
      <alignment horizontal="center" wrapText="1"/>
    </xf>
    <xf numFmtId="0" fontId="19" fillId="0" borderId="0" xfId="4" applyFont="1" applyAlignment="1">
      <alignment wrapText="1"/>
    </xf>
    <xf numFmtId="166" fontId="24" fillId="0" borderId="2" xfId="4" applyNumberFormat="1" applyFont="1" applyFill="1" applyBorder="1" applyAlignment="1">
      <alignment horizontal="center"/>
    </xf>
    <xf numFmtId="4" fontId="24" fillId="0" borderId="2" xfId="4" applyNumberFormat="1" applyFont="1" applyFill="1" applyBorder="1" applyAlignment="1">
      <alignment horizontal="center"/>
    </xf>
    <xf numFmtId="2" fontId="25" fillId="0" borderId="2" xfId="4" applyNumberFormat="1" applyFont="1" applyFill="1" applyBorder="1" applyAlignment="1">
      <alignment horizontal="center"/>
    </xf>
    <xf numFmtId="0" fontId="23" fillId="0" borderId="0" xfId="4" applyFont="1" applyFill="1" applyBorder="1"/>
    <xf numFmtId="2" fontId="19" fillId="0" borderId="0" xfId="4" applyNumberFormat="1" applyFont="1" applyFill="1" applyBorder="1" applyAlignment="1" applyProtection="1">
      <alignment horizontal="right"/>
    </xf>
    <xf numFmtId="2" fontId="23" fillId="0" borderId="0" xfId="4" applyNumberFormat="1" applyFont="1" applyFill="1" applyBorder="1" applyAlignment="1" applyProtection="1">
      <alignment horizontal="center"/>
    </xf>
    <xf numFmtId="0" fontId="19" fillId="0" borderId="0" xfId="4" applyFont="1" applyFill="1" applyBorder="1"/>
    <xf numFmtId="0" fontId="26" fillId="0" borderId="0" xfId="4" applyFont="1"/>
    <xf numFmtId="166" fontId="24" fillId="0" borderId="1" xfId="4" applyNumberFormat="1" applyFont="1" applyFill="1" applyBorder="1" applyAlignment="1">
      <alignment horizontal="center"/>
    </xf>
    <xf numFmtId="4" fontId="24" fillId="0" borderId="1" xfId="4" applyNumberFormat="1" applyFont="1" applyFill="1" applyBorder="1" applyAlignment="1">
      <alignment horizontal="center"/>
    </xf>
    <xf numFmtId="166" fontId="24" fillId="0" borderId="1" xfId="4" applyNumberFormat="1" applyFont="1" applyBorder="1" applyAlignment="1">
      <alignment horizontal="center"/>
    </xf>
    <xf numFmtId="4" fontId="24" fillId="0" borderId="1" xfId="4" applyNumberFormat="1" applyFont="1" applyBorder="1" applyAlignment="1">
      <alignment horizontal="center"/>
    </xf>
    <xf numFmtId="166" fontId="24" fillId="0" borderId="2" xfId="4" applyNumberFormat="1" applyFont="1" applyBorder="1" applyAlignment="1">
      <alignment horizontal="center"/>
    </xf>
    <xf numFmtId="4" fontId="24" fillId="0" borderId="2" xfId="4" applyNumberFormat="1" applyFont="1" applyBorder="1" applyAlignment="1">
      <alignment horizontal="center"/>
    </xf>
    <xf numFmtId="0" fontId="19" fillId="0" borderId="2" xfId="4" applyFont="1" applyBorder="1"/>
    <xf numFmtId="0" fontId="28" fillId="0" borderId="0" xfId="4" applyFont="1"/>
    <xf numFmtId="0" fontId="29" fillId="0" borderId="0" xfId="4" applyFont="1"/>
    <xf numFmtId="0" fontId="30" fillId="0" borderId="0" xfId="4" applyFont="1" applyAlignment="1">
      <alignment horizontal="center"/>
    </xf>
    <xf numFmtId="0" fontId="30" fillId="0" borderId="0" xfId="4" applyFont="1"/>
    <xf numFmtId="3" fontId="30" fillId="0" borderId="0" xfId="4" applyNumberFormat="1" applyFont="1"/>
    <xf numFmtId="0" fontId="17" fillId="0" borderId="0" xfId="4"/>
    <xf numFmtId="0" fontId="31" fillId="0" borderId="0" xfId="4" applyFont="1" applyAlignment="1">
      <alignment horizontal="left"/>
    </xf>
    <xf numFmtId="0" fontId="32" fillId="0" borderId="0" xfId="4" applyFont="1" applyAlignment="1">
      <alignment horizontal="left"/>
    </xf>
    <xf numFmtId="3" fontId="30" fillId="2" borderId="0" xfId="4" applyNumberFormat="1" applyFont="1" applyFill="1"/>
    <xf numFmtId="0" fontId="33" fillId="0" borderId="0" xfId="4" applyNumberFormat="1" applyFont="1"/>
    <xf numFmtId="0" fontId="34" fillId="0" borderId="0" xfId="4" applyFont="1" applyBorder="1"/>
    <xf numFmtId="0" fontId="34" fillId="0" borderId="0" xfId="4" applyFont="1" applyAlignment="1">
      <alignment horizontal="center"/>
    </xf>
    <xf numFmtId="0" fontId="34" fillId="0" borderId="0" xfId="4" applyFont="1"/>
    <xf numFmtId="3" fontId="34" fillId="0" borderId="0" xfId="4" applyNumberFormat="1" applyFont="1"/>
    <xf numFmtId="0" fontId="35" fillId="3" borderId="7" xfId="4" applyFont="1" applyFill="1" applyBorder="1" applyAlignment="1">
      <alignment horizontal="center"/>
    </xf>
    <xf numFmtId="0" fontId="35" fillId="3" borderId="10" xfId="4" applyFont="1" applyFill="1" applyBorder="1" applyAlignment="1">
      <alignment horizontal="center"/>
    </xf>
    <xf numFmtId="0" fontId="35" fillId="3" borderId="11" xfId="4" applyFont="1" applyFill="1" applyBorder="1" applyAlignment="1">
      <alignment horizontal="center" shrinkToFit="1"/>
    </xf>
    <xf numFmtId="2" fontId="35" fillId="3" borderId="10" xfId="4" applyNumberFormat="1" applyFont="1" applyFill="1" applyBorder="1" applyAlignment="1">
      <alignment horizontal="center"/>
    </xf>
    <xf numFmtId="0" fontId="35" fillId="3" borderId="12" xfId="4" applyFont="1" applyFill="1" applyBorder="1" applyAlignment="1">
      <alignment horizontal="center"/>
    </xf>
    <xf numFmtId="0" fontId="35" fillId="3" borderId="13" xfId="4" applyFont="1" applyFill="1" applyBorder="1" applyAlignment="1">
      <alignment horizontal="center"/>
    </xf>
    <xf numFmtId="0" fontId="35" fillId="3" borderId="14" xfId="4" applyFont="1" applyFill="1" applyBorder="1" applyAlignment="1">
      <alignment horizontal="center"/>
    </xf>
    <xf numFmtId="0" fontId="36" fillId="3" borderId="1" xfId="4" applyFont="1" applyFill="1" applyBorder="1" applyAlignment="1">
      <alignment horizontal="center"/>
    </xf>
    <xf numFmtId="0" fontId="35" fillId="3" borderId="15" xfId="4" applyFont="1" applyFill="1" applyBorder="1" applyAlignment="1">
      <alignment horizontal="center"/>
    </xf>
    <xf numFmtId="0" fontId="37" fillId="5" borderId="16" xfId="4" applyFont="1" applyFill="1" applyBorder="1" applyAlignment="1">
      <alignment horizontal="center"/>
    </xf>
    <xf numFmtId="3" fontId="37" fillId="0" borderId="16" xfId="4" applyNumberFormat="1" applyFont="1" applyFill="1" applyBorder="1" applyAlignment="1">
      <alignment horizontal="center"/>
    </xf>
    <xf numFmtId="166" fontId="37" fillId="0" borderId="16" xfId="4" applyNumberFormat="1" applyFont="1" applyFill="1" applyBorder="1" applyAlignment="1">
      <alignment horizontal="center"/>
    </xf>
    <xf numFmtId="166" fontId="37" fillId="0" borderId="17" xfId="4" applyNumberFormat="1" applyFont="1" applyFill="1" applyBorder="1" applyAlignment="1">
      <alignment horizontal="center"/>
    </xf>
    <xf numFmtId="3" fontId="37" fillId="5" borderId="2" xfId="4" applyNumberFormat="1" applyFont="1" applyFill="1" applyBorder="1" applyAlignment="1">
      <alignment horizontal="center"/>
    </xf>
    <xf numFmtId="3" fontId="37" fillId="0" borderId="2" xfId="4" applyNumberFormat="1" applyFont="1" applyFill="1" applyBorder="1" applyAlignment="1">
      <alignment horizontal="center"/>
    </xf>
    <xf numFmtId="166" fontId="37" fillId="0" borderId="2" xfId="4" applyNumberFormat="1" applyFont="1" applyFill="1" applyBorder="1" applyAlignment="1">
      <alignment horizontal="center"/>
    </xf>
    <xf numFmtId="166" fontId="37" fillId="0" borderId="18" xfId="4" applyNumberFormat="1" applyFont="1" applyFill="1" applyBorder="1" applyAlignment="1">
      <alignment horizontal="center"/>
    </xf>
    <xf numFmtId="0" fontId="37" fillId="4" borderId="2" xfId="4" applyFont="1" applyFill="1" applyBorder="1" applyAlignment="1">
      <alignment horizontal="center"/>
    </xf>
    <xf numFmtId="3" fontId="37" fillId="4" borderId="2" xfId="4" applyNumberFormat="1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18" xfId="4" applyNumberFormat="1" applyFont="1" applyFill="1" applyBorder="1" applyAlignment="1">
      <alignment horizontal="center"/>
    </xf>
    <xf numFmtId="0" fontId="37" fillId="5" borderId="2" xfId="4" applyFont="1" applyFill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7" fillId="4" borderId="19" xfId="4" applyFont="1" applyFill="1" applyBorder="1" applyAlignment="1">
      <alignment horizontal="center"/>
    </xf>
    <xf numFmtId="3" fontId="37" fillId="4" borderId="19" xfId="4" applyNumberFormat="1" applyFont="1" applyFill="1" applyBorder="1" applyAlignment="1">
      <alignment horizontal="center"/>
    </xf>
    <xf numFmtId="166" fontId="37" fillId="4" borderId="19" xfId="4" applyNumberFormat="1" applyFont="1" applyFill="1" applyBorder="1" applyAlignment="1">
      <alignment horizontal="center"/>
    </xf>
    <xf numFmtId="166" fontId="37" fillId="4" borderId="20" xfId="4" applyNumberFormat="1" applyFont="1" applyFill="1" applyBorder="1" applyAlignment="1">
      <alignment horizontal="center"/>
    </xf>
    <xf numFmtId="0" fontId="17" fillId="0" borderId="0" xfId="4" applyAlignment="1">
      <alignment horizontal="center"/>
    </xf>
    <xf numFmtId="0" fontId="37" fillId="0" borderId="0" xfId="4" applyFont="1" applyAlignment="1">
      <alignment horizontal="center"/>
    </xf>
    <xf numFmtId="4" fontId="18" fillId="0" borderId="0" xfId="4" applyNumberFormat="1" applyFont="1" applyAlignment="1">
      <alignment horizontal="center"/>
    </xf>
    <xf numFmtId="0" fontId="38" fillId="0" borderId="0" xfId="4" applyFont="1"/>
    <xf numFmtId="0" fontId="31" fillId="0" borderId="0" xfId="8" applyFont="1"/>
    <xf numFmtId="0" fontId="39" fillId="0" borderId="0" xfId="8" applyFont="1"/>
    <xf numFmtId="0" fontId="40" fillId="2" borderId="0" xfId="8" applyFont="1" applyFill="1"/>
    <xf numFmtId="3" fontId="39" fillId="2" borderId="0" xfId="8" applyNumberFormat="1" applyFont="1" applyFill="1"/>
    <xf numFmtId="0" fontId="34" fillId="0" borderId="0" xfId="8" applyFont="1"/>
    <xf numFmtId="0" fontId="17" fillId="0" borderId="0" xfId="8"/>
    <xf numFmtId="0" fontId="39" fillId="0" borderId="0" xfId="8" applyFont="1" applyAlignment="1">
      <alignment horizontal="right"/>
    </xf>
    <xf numFmtId="3" fontId="39" fillId="0" borderId="0" xfId="8" applyNumberFormat="1" applyFont="1"/>
    <xf numFmtId="0" fontId="33" fillId="0" borderId="0" xfId="8" applyNumberFormat="1" applyFont="1"/>
    <xf numFmtId="0" fontId="30" fillId="2" borderId="0" xfId="8" applyFont="1" applyFill="1" applyBorder="1"/>
    <xf numFmtId="0" fontId="39" fillId="0" borderId="0" xfId="8" applyNumberFormat="1" applyFont="1"/>
    <xf numFmtId="0" fontId="41" fillId="4" borderId="21" xfId="8" applyFont="1" applyFill="1" applyBorder="1"/>
    <xf numFmtId="0" fontId="41" fillId="4" borderId="11" xfId="8" applyFont="1" applyFill="1" applyBorder="1" applyAlignment="1">
      <alignment horizontal="center" vertical="center" wrapText="1"/>
    </xf>
    <xf numFmtId="0" fontId="42" fillId="4" borderId="16" xfId="8" applyFont="1" applyFill="1" applyBorder="1" applyAlignment="1">
      <alignment horizontal="center"/>
    </xf>
    <xf numFmtId="3" fontId="41" fillId="4" borderId="16" xfId="8" applyNumberFormat="1" applyFont="1" applyFill="1" applyBorder="1" applyAlignment="1">
      <alignment horizontal="center"/>
    </xf>
    <xf numFmtId="0" fontId="41" fillId="4" borderId="16" xfId="8" applyFont="1" applyFill="1" applyBorder="1" applyAlignment="1">
      <alignment horizontal="center"/>
    </xf>
    <xf numFmtId="0" fontId="41" fillId="4" borderId="17" xfId="8" applyFont="1" applyFill="1" applyBorder="1" applyAlignment="1">
      <alignment horizontal="center"/>
    </xf>
    <xf numFmtId="0" fontId="41" fillId="4" borderId="22" xfId="8" applyFont="1" applyFill="1" applyBorder="1" applyAlignment="1">
      <alignment horizontal="center"/>
    </xf>
    <xf numFmtId="0" fontId="41" fillId="4" borderId="14" xfId="8" applyFont="1" applyFill="1" applyBorder="1" applyAlignment="1">
      <alignment horizontal="center"/>
    </xf>
    <xf numFmtId="0" fontId="41" fillId="4" borderId="1" xfId="8" applyFont="1" applyFill="1" applyBorder="1" applyAlignment="1">
      <alignment horizontal="center"/>
    </xf>
    <xf numFmtId="3" fontId="41" fillId="4" borderId="1" xfId="8" applyNumberFormat="1" applyFont="1" applyFill="1" applyBorder="1" applyAlignment="1">
      <alignment horizontal="center"/>
    </xf>
    <xf numFmtId="0" fontId="41" fillId="4" borderId="23" xfId="8" applyFont="1" applyFill="1" applyBorder="1" applyAlignment="1">
      <alignment horizontal="center"/>
    </xf>
    <xf numFmtId="166" fontId="37" fillId="0" borderId="24" xfId="4" applyNumberFormat="1" applyFont="1" applyFill="1" applyBorder="1" applyAlignment="1">
      <alignment horizontal="center"/>
    </xf>
    <xf numFmtId="3" fontId="31" fillId="0" borderId="17" xfId="8" applyNumberFormat="1" applyFont="1" applyFill="1" applyBorder="1" applyAlignment="1">
      <alignment horizontal="center"/>
    </xf>
    <xf numFmtId="3" fontId="31" fillId="0" borderId="18" xfId="8" applyNumberFormat="1" applyFont="1" applyFill="1" applyBorder="1" applyAlignment="1">
      <alignment horizontal="center"/>
    </xf>
    <xf numFmtId="3" fontId="31" fillId="4" borderId="18" xfId="8" applyNumberFormat="1" applyFont="1" applyFill="1" applyBorder="1" applyAlignment="1">
      <alignment horizontal="center"/>
    </xf>
    <xf numFmtId="3" fontId="31" fillId="4" borderId="20" xfId="8" applyNumberFormat="1" applyFont="1" applyFill="1" applyBorder="1" applyAlignment="1">
      <alignment horizontal="center"/>
    </xf>
    <xf numFmtId="0" fontId="13" fillId="0" borderId="0" xfId="0" applyNumberFormat="1" applyFont="1"/>
  </cellXfs>
  <cellStyles count="9">
    <cellStyle name="Excel Built-in Normal" xfId="5"/>
    <cellStyle name="Normal" xfId="0" builtinId="0"/>
    <cellStyle name="Normal 2" xfId="3"/>
    <cellStyle name="Normal 3" xfId="2"/>
    <cellStyle name="Normal_2007-Kiszonka-PL-PLONY-LUB-WLKP-KUJ-POM-LDZ-średnie-wykres" xfId="4"/>
    <cellStyle name="Normal_2007-Kiszonka-POLSKA PÓŁNOCNA-Analizy Jakościowe- średnie" xfId="8"/>
    <cellStyle name="Normalny 2" xfId="6"/>
    <cellStyle name="Normalny_Arkusz1" xfId="7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'Grafik-PL-PŁD'!$A$36</c:f>
          <c:strCache>
            <c:ptCount val="1"/>
            <c:pt idx="0">
              <c:v>2011 - Kukurydza na kiszonkę - plony suchej masy i zaw. suchej masy - POLSKA POŁUDNIOWA</c:v>
            </c:pt>
          </c:strCache>
        </c:strRef>
      </c:tx>
      <c:layout>
        <c:manualLayout>
          <c:xMode val="edge"/>
          <c:yMode val="edge"/>
          <c:x val="0.13677141814672344"/>
          <c:y val="1.111111111111112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5.0246577922154353E-2"/>
          <c:y val="0.16358044133372221"/>
          <c:w val="0.90022470803009613"/>
          <c:h val="0.651853030694869"/>
        </c:manualLayout>
      </c:layout>
      <c:barChart>
        <c:barDir val="col"/>
        <c:grouping val="clustered"/>
        <c:ser>
          <c:idx val="1"/>
          <c:order val="0"/>
          <c:tx>
            <c:strRef>
              <c:f>'Grafik-PL-PŁD'!$E$39</c:f>
              <c:strCache>
                <c:ptCount val="1"/>
                <c:pt idx="0">
                  <c:v>Średni plon suchej masy w t/ha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'Grafik-PL-PŁD'!$A$40:$A$56</c:f>
              <c:strCache>
                <c:ptCount val="17"/>
                <c:pt idx="0">
                  <c:v>P8000</c:v>
                </c:pt>
                <c:pt idx="1">
                  <c:v>PR39T45*</c:v>
                </c:pt>
                <c:pt idx="2">
                  <c:v>PR39T13</c:v>
                </c:pt>
                <c:pt idx="3">
                  <c:v>PR39A98</c:v>
                </c:pt>
                <c:pt idx="4">
                  <c:v>PR39W45*</c:v>
                </c:pt>
                <c:pt idx="5">
                  <c:v>PR39D23</c:v>
                </c:pt>
                <c:pt idx="6">
                  <c:v>PR39F58</c:v>
                </c:pt>
                <c:pt idx="7">
                  <c:v>PR39T83</c:v>
                </c:pt>
                <c:pt idx="8">
                  <c:v>PR38N86</c:v>
                </c:pt>
                <c:pt idx="9">
                  <c:v>PR38A79</c:v>
                </c:pt>
                <c:pt idx="10">
                  <c:v>PR38Y34</c:v>
                </c:pt>
                <c:pt idx="11">
                  <c:v>PR38F70</c:v>
                </c:pt>
                <c:pt idx="12">
                  <c:v>PR38H20</c:v>
                </c:pt>
                <c:pt idx="13">
                  <c:v>P9000</c:v>
                </c:pt>
                <c:pt idx="14">
                  <c:v>P9100*</c:v>
                </c:pt>
                <c:pt idx="15">
                  <c:v>P9578</c:v>
                </c:pt>
                <c:pt idx="16">
                  <c:v>PR35M23*</c:v>
                </c:pt>
              </c:strCache>
            </c:strRef>
          </c:cat>
          <c:val>
            <c:numRef>
              <c:f>'Grafik-PL-PŁD'!$E$40:$E$56</c:f>
              <c:numCache>
                <c:formatCode>#,##0.00</c:formatCode>
                <c:ptCount val="17"/>
                <c:pt idx="0">
                  <c:v>19.912402713015879</c:v>
                </c:pt>
                <c:pt idx="1">
                  <c:v>18.789770989421349</c:v>
                </c:pt>
                <c:pt idx="2">
                  <c:v>19.401486803627169</c:v>
                </c:pt>
                <c:pt idx="3">
                  <c:v>18.938462107574363</c:v>
                </c:pt>
                <c:pt idx="4">
                  <c:v>18.796875248898463</c:v>
                </c:pt>
                <c:pt idx="5">
                  <c:v>20.70005855670103</c:v>
                </c:pt>
                <c:pt idx="6">
                  <c:v>20.105398072749168</c:v>
                </c:pt>
                <c:pt idx="7">
                  <c:v>19.387632560599407</c:v>
                </c:pt>
                <c:pt idx="8">
                  <c:v>19.788931578947366</c:v>
                </c:pt>
                <c:pt idx="9">
                  <c:v>19.869831795923126</c:v>
                </c:pt>
                <c:pt idx="10">
                  <c:v>19.443533417921508</c:v>
                </c:pt>
                <c:pt idx="11">
                  <c:v>19.459162693668926</c:v>
                </c:pt>
                <c:pt idx="12">
                  <c:v>20.102476066886677</c:v>
                </c:pt>
                <c:pt idx="13">
                  <c:v>17.604745139950783</c:v>
                </c:pt>
                <c:pt idx="14">
                  <c:v>19.994578003720168</c:v>
                </c:pt>
                <c:pt idx="15">
                  <c:v>17.326210872506099</c:v>
                </c:pt>
                <c:pt idx="16">
                  <c:v>21.6205</c:v>
                </c:pt>
              </c:numCache>
            </c:numRef>
          </c:val>
        </c:ser>
        <c:gapWidth val="80"/>
        <c:axId val="104830848"/>
        <c:axId val="104832384"/>
      </c:barChart>
      <c:lineChart>
        <c:grouping val="standard"/>
        <c:ser>
          <c:idx val="0"/>
          <c:order val="1"/>
          <c:tx>
            <c:strRef>
              <c:f>'Grafik-PL-PŁD'!$F$39</c:f>
              <c:strCache>
                <c:ptCount val="1"/>
                <c:pt idx="0">
                  <c:v>Średnia zawartość s.m. w %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9900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3.2481315396113972E-2"/>
                  <c:y val="-6.48148148148153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125204092740641E-2"/>
                  <c:y val="-3.38486132848160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91778774290045E-2"/>
                  <c:y val="3.27380952380952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968807235970082E-2"/>
                  <c:y val="3.661231244200571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69202446591919E-2"/>
                  <c:y val="4.007061436462642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9890674504075811E-2"/>
                  <c:y val="3.541995258661633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8048916020974198E-2"/>
                  <c:y val="3.715479084663356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8449311231595782E-2"/>
                  <c:y val="3.7505443194918053E-2"/>
                </c:manualLayout>
              </c:layout>
              <c:dLblPos val="r"/>
              <c:showVal val="1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'Grafik-PL-PŁD'!$A$40:$A$54</c:f>
              <c:strCache>
                <c:ptCount val="15"/>
                <c:pt idx="0">
                  <c:v>P8000</c:v>
                </c:pt>
                <c:pt idx="1">
                  <c:v>PR39T45*</c:v>
                </c:pt>
                <c:pt idx="2">
                  <c:v>PR39T13</c:v>
                </c:pt>
                <c:pt idx="3">
                  <c:v>PR39A98</c:v>
                </c:pt>
                <c:pt idx="4">
                  <c:v>PR39W45*</c:v>
                </c:pt>
                <c:pt idx="5">
                  <c:v>PR39D23</c:v>
                </c:pt>
                <c:pt idx="6">
                  <c:v>PR39F58</c:v>
                </c:pt>
                <c:pt idx="7">
                  <c:v>PR39T83</c:v>
                </c:pt>
                <c:pt idx="8">
                  <c:v>PR38N86</c:v>
                </c:pt>
                <c:pt idx="9">
                  <c:v>PR38A79</c:v>
                </c:pt>
                <c:pt idx="10">
                  <c:v>PR38Y34</c:v>
                </c:pt>
                <c:pt idx="11">
                  <c:v>PR38F70</c:v>
                </c:pt>
                <c:pt idx="12">
                  <c:v>PR38H20</c:v>
                </c:pt>
                <c:pt idx="13">
                  <c:v>P9000</c:v>
                </c:pt>
                <c:pt idx="14">
                  <c:v>P9100*</c:v>
                </c:pt>
              </c:strCache>
            </c:strRef>
          </c:cat>
          <c:val>
            <c:numRef>
              <c:f>'Grafik-PL-PŁD'!$F$40:$F$56</c:f>
              <c:numCache>
                <c:formatCode>#,##0.0</c:formatCode>
                <c:ptCount val="17"/>
                <c:pt idx="0">
                  <c:v>43.983333333333327</c:v>
                </c:pt>
                <c:pt idx="1">
                  <c:v>43.888888888888886</c:v>
                </c:pt>
                <c:pt idx="2">
                  <c:v>40.594615384615381</c:v>
                </c:pt>
                <c:pt idx="3">
                  <c:v>45.452857142857134</c:v>
                </c:pt>
                <c:pt idx="4">
                  <c:v>40.03</c:v>
                </c:pt>
                <c:pt idx="5">
                  <c:v>42.405000000000001</c:v>
                </c:pt>
                <c:pt idx="6">
                  <c:v>42.574000000000005</c:v>
                </c:pt>
                <c:pt idx="7">
                  <c:v>43.513076923076923</c:v>
                </c:pt>
                <c:pt idx="8">
                  <c:v>47.72</c:v>
                </c:pt>
                <c:pt idx="9">
                  <c:v>43.396000000000001</c:v>
                </c:pt>
                <c:pt idx="10">
                  <c:v>39.845000000000006</c:v>
                </c:pt>
                <c:pt idx="11">
                  <c:v>39.43</c:v>
                </c:pt>
                <c:pt idx="12">
                  <c:v>40.67285714285714</c:v>
                </c:pt>
                <c:pt idx="13">
                  <c:v>43.107500000000002</c:v>
                </c:pt>
                <c:pt idx="14">
                  <c:v>41.345555555555556</c:v>
                </c:pt>
                <c:pt idx="15">
                  <c:v>42.303333333333335</c:v>
                </c:pt>
                <c:pt idx="16">
                  <c:v>39.700000000000003</c:v>
                </c:pt>
              </c:numCache>
            </c:numRef>
          </c:val>
        </c:ser>
        <c:marker val="1"/>
        <c:axId val="51983488"/>
        <c:axId val="51985408"/>
      </c:lineChart>
      <c:catAx>
        <c:axId val="104830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4832384"/>
        <c:crosses val="autoZero"/>
        <c:lblAlgn val="ctr"/>
        <c:lblOffset val="100"/>
        <c:tickLblSkip val="1"/>
        <c:tickMarkSkip val="1"/>
      </c:catAx>
      <c:valAx>
        <c:axId val="104832384"/>
        <c:scaling>
          <c:orientation val="minMax"/>
          <c:max val="22"/>
          <c:min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4830848"/>
        <c:crosses val="autoZero"/>
        <c:crossBetween val="between"/>
      </c:valAx>
      <c:catAx>
        <c:axId val="51983488"/>
        <c:scaling>
          <c:orientation val="minMax"/>
        </c:scaling>
        <c:delete val="1"/>
        <c:axPos val="b"/>
        <c:title>
          <c:tx>
            <c:strRef>
              <c:f>'Grafik-PL-PŁD'!$A$37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672669279568761"/>
              <c:y val="7.4074268494216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51985408"/>
        <c:crossesAt val="85"/>
        <c:lblAlgn val="ctr"/>
        <c:lblOffset val="100"/>
      </c:catAx>
      <c:valAx>
        <c:axId val="51985408"/>
        <c:scaling>
          <c:orientation val="minMax"/>
          <c:max val="48"/>
          <c:min val="33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983488"/>
        <c:crosses val="max"/>
        <c:crossBetween val="between"/>
        <c:majorUnit val="5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174887892376812E-2"/>
          <c:y val="0.11111130553125306"/>
          <c:w val="0.86995562774384572"/>
          <c:h val="4.629629629629652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0</xdr:row>
      <xdr:rowOff>257175</xdr:rowOff>
    </xdr:from>
    <xdr:to>
      <xdr:col>8</xdr:col>
      <xdr:colOff>1266825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200" y="257175"/>
          <a:ext cx="25622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47625</xdr:rowOff>
    </xdr:from>
    <xdr:to>
      <xdr:col>10</xdr:col>
      <xdr:colOff>600075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85725</xdr:rowOff>
    </xdr:from>
    <xdr:to>
      <xdr:col>10</xdr:col>
      <xdr:colOff>781050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342900"/>
          <a:ext cx="2638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ONY-POLSKA PÓŁNOCNA"/>
      <sheetName val="Analizy Jakościowe-PL-PŁN"/>
      <sheetName val="PLONY-POLSKA ŚRODK"/>
      <sheetName val="Analizy Jakościowe-PL-ŚRODK"/>
      <sheetName val="PLONY-POLSKA-PŁD"/>
      <sheetName val="Analizy Jakościowe-PL-PŁD"/>
    </sheetNames>
    <sheetDataSet>
      <sheetData sheetId="0"/>
      <sheetData sheetId="1"/>
      <sheetData sheetId="2"/>
      <sheetData sheetId="3"/>
      <sheetData sheetId="4">
        <row r="7">
          <cell r="H7">
            <v>19.912402713015879</v>
          </cell>
        </row>
        <row r="8">
          <cell r="H8">
            <v>18.789770989421349</v>
          </cell>
        </row>
        <row r="9">
          <cell r="H9">
            <v>19.401486803627169</v>
          </cell>
        </row>
        <row r="10">
          <cell r="H10">
            <v>18.938462107574363</v>
          </cell>
        </row>
        <row r="11">
          <cell r="H11">
            <v>18.796875248898463</v>
          </cell>
        </row>
        <row r="12">
          <cell r="H12">
            <v>20.70005855670103</v>
          </cell>
        </row>
        <row r="13">
          <cell r="H13">
            <v>20.105398072749168</v>
          </cell>
        </row>
        <row r="14">
          <cell r="H14">
            <v>19.387632560599407</v>
          </cell>
        </row>
        <row r="15">
          <cell r="H15">
            <v>19.788931578947366</v>
          </cell>
        </row>
        <row r="16">
          <cell r="H16">
            <v>19.869831795923126</v>
          </cell>
        </row>
        <row r="17">
          <cell r="H17">
            <v>19.443533417921508</v>
          </cell>
        </row>
        <row r="18">
          <cell r="H18">
            <v>19.459162693668926</v>
          </cell>
        </row>
        <row r="19">
          <cell r="H19">
            <v>20.102476066886677</v>
          </cell>
        </row>
        <row r="20">
          <cell r="H20">
            <v>17.604745139950783</v>
          </cell>
        </row>
        <row r="21">
          <cell r="H21">
            <v>19.994578003720168</v>
          </cell>
        </row>
        <row r="22">
          <cell r="H22">
            <v>17.326210872506099</v>
          </cell>
        </row>
        <row r="23">
          <cell r="H23">
            <v>21.6205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6</v>
      </c>
      <c r="E3" s="11" t="s">
        <v>7</v>
      </c>
      <c r="F3" t="s">
        <v>8</v>
      </c>
      <c r="G3" s="7"/>
      <c r="L3" s="1"/>
      <c r="M3" s="11" t="s">
        <v>5</v>
      </c>
      <c r="N3" t="str">
        <f>C3</f>
        <v>MARCISZAK</v>
      </c>
      <c r="P3" s="11" t="s">
        <v>7</v>
      </c>
      <c r="Q3" s="12" t="str">
        <f>F3</f>
        <v>28.09.11</v>
      </c>
      <c r="R3" s="7"/>
      <c r="S3" s="4"/>
      <c r="V3" s="13"/>
    </row>
    <row r="4" spans="1:24">
      <c r="B4" s="11" t="s">
        <v>9</v>
      </c>
      <c r="C4" t="s">
        <v>10</v>
      </c>
      <c r="E4" s="11" t="s">
        <v>11</v>
      </c>
      <c r="F4" t="s">
        <v>12</v>
      </c>
      <c r="L4" s="1"/>
      <c r="M4" s="11" t="s">
        <v>9</v>
      </c>
      <c r="P4" s="11" t="s">
        <v>11</v>
      </c>
      <c r="Q4" s="12" t="str">
        <f>F4</f>
        <v>21.04.11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98667</v>
      </c>
      <c r="D11" s="45">
        <v>205</v>
      </c>
      <c r="E11" s="45">
        <v>3</v>
      </c>
      <c r="F11" s="36">
        <f t="shared" ref="F11:F29" si="0">D11*E11</f>
        <v>615</v>
      </c>
      <c r="G11" s="37">
        <v>3002</v>
      </c>
      <c r="H11" s="38">
        <f t="shared" ref="H11:H29" si="1">G11*10/F11</f>
        <v>48.8130081300813</v>
      </c>
      <c r="I11" s="39">
        <v>44.3</v>
      </c>
      <c r="J11" s="38">
        <f t="shared" ref="J11:J29" si="2">H11*I11/100</f>
        <v>21.624162601626011</v>
      </c>
      <c r="K11"/>
      <c r="L11" s="46">
        <v>5</v>
      </c>
      <c r="M11" s="47" t="s">
        <v>53</v>
      </c>
      <c r="N11" s="40">
        <f t="shared" ref="N11:O29" si="3">I11</f>
        <v>44.3</v>
      </c>
      <c r="O11" s="40">
        <f t="shared" si="3"/>
        <v>21.624162601626011</v>
      </c>
      <c r="P11" s="30">
        <v>75.58</v>
      </c>
      <c r="Q11" s="42">
        <v>0.96</v>
      </c>
      <c r="R11" s="43">
        <f t="shared" ref="R11:R29" si="4">O11*Q11*1000</f>
        <v>20759.196097560969</v>
      </c>
      <c r="S11" s="49">
        <v>0.87</v>
      </c>
      <c r="T11" s="43">
        <f t="shared" ref="T11:T29" si="5">O11*S11*1000</f>
        <v>18813.021463414629</v>
      </c>
      <c r="U11" s="49">
        <v>50</v>
      </c>
      <c r="V11" s="49">
        <v>72</v>
      </c>
      <c r="W11" s="30">
        <v>34.26</v>
      </c>
      <c r="X11" s="30">
        <v>35.31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>
        <v>80000</v>
      </c>
      <c r="D13" s="45">
        <v>205</v>
      </c>
      <c r="E13" s="45">
        <v>3</v>
      </c>
      <c r="F13" s="36">
        <f t="shared" si="0"/>
        <v>615</v>
      </c>
      <c r="G13" s="37">
        <v>2946</v>
      </c>
      <c r="H13" s="38">
        <f t="shared" si="1"/>
        <v>47.902439024390247</v>
      </c>
      <c r="I13" s="39">
        <v>45.43</v>
      </c>
      <c r="J13" s="38">
        <f t="shared" si="2"/>
        <v>21.762078048780491</v>
      </c>
      <c r="K13"/>
      <c r="L13" s="46">
        <v>7</v>
      </c>
      <c r="M13" s="34" t="s">
        <v>55</v>
      </c>
      <c r="N13" s="40">
        <f t="shared" si="3"/>
        <v>45.43</v>
      </c>
      <c r="O13" s="40">
        <f t="shared" si="3"/>
        <v>21.762078048780491</v>
      </c>
      <c r="P13" s="30">
        <v>74.56</v>
      </c>
      <c r="Q13" s="49">
        <v>0.95</v>
      </c>
      <c r="R13" s="43">
        <f t="shared" si="4"/>
        <v>20673.974146341465</v>
      </c>
      <c r="S13" s="49">
        <v>0.85</v>
      </c>
      <c r="T13" s="43">
        <f t="shared" si="5"/>
        <v>18497.766341463419</v>
      </c>
      <c r="U13" s="49">
        <v>47</v>
      </c>
      <c r="V13" s="49">
        <v>70</v>
      </c>
      <c r="W13" s="30">
        <v>36.44</v>
      </c>
      <c r="X13" s="30">
        <v>35.64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82667</v>
      </c>
      <c r="D15" s="45">
        <v>205</v>
      </c>
      <c r="E15" s="45">
        <v>3</v>
      </c>
      <c r="F15" s="36">
        <f t="shared" si="0"/>
        <v>615</v>
      </c>
      <c r="G15" s="37">
        <v>2884</v>
      </c>
      <c r="H15" s="38">
        <f t="shared" si="1"/>
        <v>46.894308943089428</v>
      </c>
      <c r="I15" s="39">
        <v>46.98</v>
      </c>
      <c r="J15" s="38">
        <f t="shared" si="2"/>
        <v>22.030946341463412</v>
      </c>
      <c r="K15"/>
      <c r="L15" s="46">
        <v>9</v>
      </c>
      <c r="M15" s="34" t="s">
        <v>57</v>
      </c>
      <c r="N15" s="40">
        <f t="shared" si="3"/>
        <v>46.98</v>
      </c>
      <c r="O15" s="40">
        <f t="shared" si="3"/>
        <v>22.030946341463412</v>
      </c>
      <c r="P15" s="30">
        <v>74.739999999999995</v>
      </c>
      <c r="Q15" s="49">
        <v>0.95</v>
      </c>
      <c r="R15" s="43">
        <f t="shared" si="4"/>
        <v>20929.399024390241</v>
      </c>
      <c r="S15" s="49">
        <v>0.85</v>
      </c>
      <c r="T15" s="43">
        <f t="shared" si="5"/>
        <v>18726.304390243899</v>
      </c>
      <c r="U15" s="49">
        <v>47</v>
      </c>
      <c r="V15" s="49">
        <v>70</v>
      </c>
      <c r="W15" s="30">
        <v>35.1</v>
      </c>
      <c r="X15" s="30">
        <v>36.35</v>
      </c>
    </row>
    <row r="16" spans="1:24" s="6" customFormat="1" ht="15.95" customHeight="1">
      <c r="A16" s="46">
        <v>10</v>
      </c>
      <c r="B16" s="34" t="s">
        <v>58</v>
      </c>
      <c r="C16" s="48">
        <v>74667</v>
      </c>
      <c r="D16" s="45">
        <v>205</v>
      </c>
      <c r="E16" s="45">
        <v>3</v>
      </c>
      <c r="F16" s="36">
        <f t="shared" si="0"/>
        <v>615</v>
      </c>
      <c r="G16" s="37">
        <v>2760</v>
      </c>
      <c r="H16" s="38">
        <f t="shared" si="1"/>
        <v>44.878048780487802</v>
      </c>
      <c r="I16" s="39">
        <v>47.82</v>
      </c>
      <c r="J16" s="38">
        <f t="shared" si="2"/>
        <v>21.460682926829268</v>
      </c>
      <c r="K16"/>
      <c r="L16" s="46">
        <v>10</v>
      </c>
      <c r="M16" s="34" t="s">
        <v>58</v>
      </c>
      <c r="N16" s="40">
        <f t="shared" si="3"/>
        <v>47.82</v>
      </c>
      <c r="O16" s="40">
        <f t="shared" si="3"/>
        <v>21.460682926829268</v>
      </c>
      <c r="P16" s="30">
        <v>75.39</v>
      </c>
      <c r="Q16" s="49">
        <v>0.97</v>
      </c>
      <c r="R16" s="43">
        <f t="shared" si="4"/>
        <v>20816.862439024389</v>
      </c>
      <c r="S16" s="49">
        <v>0.85</v>
      </c>
      <c r="T16" s="43">
        <f t="shared" si="5"/>
        <v>18241.580487804877</v>
      </c>
      <c r="U16" s="49">
        <v>50</v>
      </c>
      <c r="V16" s="49">
        <v>72</v>
      </c>
      <c r="W16" s="30">
        <v>38.630000000000003</v>
      </c>
      <c r="X16" s="30">
        <v>34.61</v>
      </c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9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85334</v>
      </c>
      <c r="D19" s="45">
        <v>205</v>
      </c>
      <c r="E19" s="45">
        <v>3</v>
      </c>
      <c r="F19" s="36">
        <f t="shared" si="0"/>
        <v>615</v>
      </c>
      <c r="G19" s="37">
        <v>3428</v>
      </c>
      <c r="H19" s="38">
        <f t="shared" si="1"/>
        <v>55.739837398373986</v>
      </c>
      <c r="I19" s="39">
        <v>43.44</v>
      </c>
      <c r="J19" s="38">
        <f t="shared" si="2"/>
        <v>24.213385365853661</v>
      </c>
      <c r="K19"/>
      <c r="L19" s="46">
        <v>13</v>
      </c>
      <c r="M19" s="34" t="s">
        <v>61</v>
      </c>
      <c r="N19" s="40">
        <f t="shared" si="3"/>
        <v>43.44</v>
      </c>
      <c r="O19" s="40">
        <f t="shared" si="3"/>
        <v>24.213385365853661</v>
      </c>
      <c r="P19" s="30">
        <v>72.2</v>
      </c>
      <c r="Q19" s="49">
        <v>0.92</v>
      </c>
      <c r="R19" s="43">
        <f t="shared" si="4"/>
        <v>22276.314536585367</v>
      </c>
      <c r="S19" s="49">
        <v>0.82</v>
      </c>
      <c r="T19" s="43">
        <f t="shared" si="5"/>
        <v>19854.976000000002</v>
      </c>
      <c r="U19" s="49">
        <v>45</v>
      </c>
      <c r="V19" s="49">
        <v>68</v>
      </c>
      <c r="W19" s="30">
        <v>33.04</v>
      </c>
      <c r="X19" s="30">
        <v>39.72</v>
      </c>
    </row>
    <row r="20" spans="1:24" s="6" customFormat="1" ht="15.95" customHeight="1">
      <c r="A20" s="46">
        <v>14</v>
      </c>
      <c r="B20" s="34" t="s">
        <v>62</v>
      </c>
      <c r="C20" s="48">
        <v>80000</v>
      </c>
      <c r="D20" s="45">
        <v>205</v>
      </c>
      <c r="E20" s="45">
        <v>3</v>
      </c>
      <c r="F20" s="36">
        <f t="shared" si="0"/>
        <v>615</v>
      </c>
      <c r="G20" s="37">
        <v>3264</v>
      </c>
      <c r="H20" s="38">
        <f t="shared" si="1"/>
        <v>53.073170731707314</v>
      </c>
      <c r="I20" s="39">
        <v>40.81</v>
      </c>
      <c r="J20" s="38">
        <f t="shared" si="2"/>
        <v>21.659160975609758</v>
      </c>
      <c r="K20"/>
      <c r="L20" s="46">
        <v>14</v>
      </c>
      <c r="M20" s="34" t="s">
        <v>62</v>
      </c>
      <c r="N20" s="40">
        <f t="shared" si="3"/>
        <v>40.81</v>
      </c>
      <c r="O20" s="40">
        <f t="shared" si="3"/>
        <v>21.659160975609758</v>
      </c>
      <c r="P20" s="30">
        <v>67.13</v>
      </c>
      <c r="Q20" s="49">
        <v>0.88</v>
      </c>
      <c r="R20" s="43">
        <f t="shared" si="4"/>
        <v>19060.061658536586</v>
      </c>
      <c r="S20" s="49">
        <v>0.77</v>
      </c>
      <c r="T20" s="43">
        <f t="shared" si="5"/>
        <v>16677.553951219514</v>
      </c>
      <c r="U20" s="49">
        <v>43</v>
      </c>
      <c r="V20" s="49">
        <v>65</v>
      </c>
      <c r="W20" s="30">
        <v>26.67</v>
      </c>
      <c r="X20" s="30">
        <v>45.47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85334</v>
      </c>
      <c r="D23" s="45">
        <v>205</v>
      </c>
      <c r="E23" s="45">
        <v>3</v>
      </c>
      <c r="F23" s="36">
        <f t="shared" si="0"/>
        <v>615</v>
      </c>
      <c r="G23" s="37">
        <v>3412</v>
      </c>
      <c r="H23" s="38">
        <f t="shared" si="1"/>
        <v>55.479674796747965</v>
      </c>
      <c r="I23" s="39">
        <v>41.98</v>
      </c>
      <c r="J23" s="38">
        <f t="shared" si="2"/>
        <v>23.290367479674792</v>
      </c>
      <c r="K23"/>
      <c r="L23" s="46">
        <v>17</v>
      </c>
      <c r="M23" s="34" t="s">
        <v>65</v>
      </c>
      <c r="N23" s="40">
        <f t="shared" si="3"/>
        <v>41.98</v>
      </c>
      <c r="O23" s="40">
        <f t="shared" si="3"/>
        <v>23.290367479674792</v>
      </c>
      <c r="P23" s="30">
        <v>70.81</v>
      </c>
      <c r="Q23" s="49">
        <v>0.91</v>
      </c>
      <c r="R23" s="43">
        <f t="shared" si="4"/>
        <v>21194.234406504063</v>
      </c>
      <c r="S23" s="49">
        <v>0.81</v>
      </c>
      <c r="T23" s="43">
        <f t="shared" si="5"/>
        <v>18865.197658536585</v>
      </c>
      <c r="U23" s="49">
        <v>46</v>
      </c>
      <c r="V23" s="49">
        <v>68</v>
      </c>
      <c r="W23" s="30">
        <v>32.04</v>
      </c>
      <c r="X23" s="30">
        <v>40.76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82667</v>
      </c>
      <c r="D25" s="45">
        <v>205</v>
      </c>
      <c r="E25" s="45">
        <v>3</v>
      </c>
      <c r="F25" s="36">
        <f t="shared" si="0"/>
        <v>615</v>
      </c>
      <c r="G25" s="37">
        <v>3602</v>
      </c>
      <c r="H25" s="38">
        <f t="shared" si="1"/>
        <v>58.569105691056912</v>
      </c>
      <c r="I25" s="39">
        <v>43.28</v>
      </c>
      <c r="J25" s="38">
        <f t="shared" si="2"/>
        <v>25.348708943089431</v>
      </c>
      <c r="L25" s="53">
        <v>19</v>
      </c>
      <c r="M25" s="34" t="s">
        <v>67</v>
      </c>
      <c r="N25" s="40">
        <f t="shared" si="3"/>
        <v>43.28</v>
      </c>
      <c r="O25" s="40">
        <f t="shared" si="3"/>
        <v>25.348708943089431</v>
      </c>
      <c r="P25" s="30">
        <v>70.8</v>
      </c>
      <c r="Q25" s="49">
        <v>0.92</v>
      </c>
      <c r="R25" s="43">
        <f t="shared" si="4"/>
        <v>23320.81222764228</v>
      </c>
      <c r="S25" s="49">
        <v>0.82</v>
      </c>
      <c r="T25" s="43">
        <f t="shared" si="5"/>
        <v>20785.941333333332</v>
      </c>
      <c r="U25" s="49">
        <v>42</v>
      </c>
      <c r="V25" s="49">
        <v>67</v>
      </c>
      <c r="W25" s="30">
        <v>35.14</v>
      </c>
      <c r="X25" s="30">
        <v>39.44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88000</v>
      </c>
      <c r="D27" s="45">
        <v>205</v>
      </c>
      <c r="E27" s="45">
        <v>3</v>
      </c>
      <c r="F27" s="36">
        <f t="shared" si="0"/>
        <v>615</v>
      </c>
      <c r="G27" s="37">
        <v>3670</v>
      </c>
      <c r="H27" s="38">
        <f t="shared" si="1"/>
        <v>59.674796747967477</v>
      </c>
      <c r="I27" s="39">
        <v>41.99</v>
      </c>
      <c r="J27" s="38">
        <f t="shared" si="2"/>
        <v>25.057447154471546</v>
      </c>
      <c r="L27" s="53">
        <v>21</v>
      </c>
      <c r="M27" s="34" t="s">
        <v>69</v>
      </c>
      <c r="N27" s="40">
        <f t="shared" si="3"/>
        <v>41.99</v>
      </c>
      <c r="O27" s="40">
        <f t="shared" si="3"/>
        <v>25.057447154471546</v>
      </c>
      <c r="P27" s="30">
        <v>75.569999999999993</v>
      </c>
      <c r="Q27" s="49">
        <v>0.94</v>
      </c>
      <c r="R27" s="43">
        <f t="shared" si="4"/>
        <v>23554.000325203251</v>
      </c>
      <c r="S27" s="49">
        <v>0.84</v>
      </c>
      <c r="T27" s="43">
        <f t="shared" si="5"/>
        <v>21048.255609756096</v>
      </c>
      <c r="U27" s="49">
        <v>45</v>
      </c>
      <c r="V27" s="49">
        <v>70</v>
      </c>
      <c r="W27" s="30">
        <v>36.270000000000003</v>
      </c>
      <c r="X27" s="30">
        <v>35.85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85334</v>
      </c>
      <c r="D29" s="45">
        <v>205</v>
      </c>
      <c r="E29" s="45">
        <v>3</v>
      </c>
      <c r="F29" s="36">
        <f t="shared" si="0"/>
        <v>615</v>
      </c>
      <c r="G29" s="37">
        <v>3092</v>
      </c>
      <c r="H29" s="38">
        <f t="shared" si="1"/>
        <v>50.27642276422764</v>
      </c>
      <c r="I29" s="39">
        <v>45.53</v>
      </c>
      <c r="J29" s="38">
        <f t="shared" si="2"/>
        <v>22.890855284552845</v>
      </c>
      <c r="L29" s="53">
        <v>23</v>
      </c>
      <c r="M29" s="34" t="s">
        <v>71</v>
      </c>
      <c r="N29" s="40">
        <f t="shared" si="3"/>
        <v>45.53</v>
      </c>
      <c r="O29" s="40">
        <f t="shared" si="3"/>
        <v>22.890855284552845</v>
      </c>
      <c r="P29" s="30">
        <v>72.849999999999994</v>
      </c>
      <c r="Q29" s="49">
        <v>0.95</v>
      </c>
      <c r="R29" s="43">
        <f t="shared" si="4"/>
        <v>21746.312520325202</v>
      </c>
      <c r="S29" s="49">
        <v>0.85</v>
      </c>
      <c r="T29" s="43">
        <f t="shared" si="5"/>
        <v>19457.22699186992</v>
      </c>
      <c r="U29" s="49">
        <v>46</v>
      </c>
      <c r="V29" s="49">
        <v>70</v>
      </c>
      <c r="W29" s="30">
        <v>38.700000000000003</v>
      </c>
      <c r="X29" s="30">
        <v>36.299999999999997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108</v>
      </c>
      <c r="E3" s="11" t="s">
        <v>7</v>
      </c>
      <c r="F3" t="s">
        <v>109</v>
      </c>
      <c r="G3" s="7"/>
      <c r="L3" s="1"/>
      <c r="M3" s="11" t="s">
        <v>5</v>
      </c>
      <c r="N3" t="str">
        <f>C3</f>
        <v xml:space="preserve">Księży Las </v>
      </c>
      <c r="P3" s="11" t="s">
        <v>7</v>
      </c>
      <c r="Q3" s="12" t="str">
        <f>F3</f>
        <v>22.09.11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110</v>
      </c>
      <c r="L4" s="1"/>
      <c r="M4" s="11" t="s">
        <v>9</v>
      </c>
      <c r="P4" s="11" t="s">
        <v>11</v>
      </c>
      <c r="Q4" s="12" t="str">
        <f>F4</f>
        <v>27.04.11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48">
        <v>82667</v>
      </c>
      <c r="D13" s="45">
        <v>216</v>
      </c>
      <c r="E13" s="45">
        <v>6</v>
      </c>
      <c r="F13" s="36">
        <f t="shared" ref="F13:F33" si="0">D13*E13</f>
        <v>1296</v>
      </c>
      <c r="G13" s="37">
        <v>2970</v>
      </c>
      <c r="H13" s="38">
        <f t="shared" ref="H13:H33" si="1">G13*10/F13</f>
        <v>22.916666666666668</v>
      </c>
      <c r="I13" s="39">
        <v>48.76</v>
      </c>
      <c r="J13" s="38">
        <f t="shared" ref="J13:J33" si="2">H13*I13/100</f>
        <v>11.174166666666668</v>
      </c>
      <c r="K13"/>
      <c r="L13" s="46">
        <v>7</v>
      </c>
      <c r="M13" s="34" t="s">
        <v>55</v>
      </c>
      <c r="N13" s="40">
        <f t="shared" ref="N13:O33" si="3">I13</f>
        <v>48.76</v>
      </c>
      <c r="O13" s="40">
        <f t="shared" si="3"/>
        <v>11.174166666666668</v>
      </c>
      <c r="P13" s="30">
        <v>74.63</v>
      </c>
      <c r="Q13" s="49">
        <v>0.95</v>
      </c>
      <c r="R13" s="43">
        <f t="shared" ref="R13:R33" si="4">O13*Q13*1000</f>
        <v>10615.458333333334</v>
      </c>
      <c r="S13" s="49">
        <v>0.85</v>
      </c>
      <c r="T13" s="43">
        <f t="shared" ref="T13:T33" si="5">O13*S13*1000</f>
        <v>9498.0416666666679</v>
      </c>
      <c r="U13" s="49">
        <v>45</v>
      </c>
      <c r="V13" s="49">
        <v>70</v>
      </c>
      <c r="W13" s="30">
        <v>43.03</v>
      </c>
      <c r="X13" s="30">
        <v>37.01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57</v>
      </c>
      <c r="N15" s="40"/>
      <c r="O15" s="40"/>
      <c r="P15" s="50"/>
      <c r="Q15" s="42"/>
      <c r="R15" s="43"/>
      <c r="S15" s="42"/>
      <c r="T15" s="43"/>
      <c r="U15" s="44"/>
      <c r="V15" s="44"/>
      <c r="W15" s="50"/>
      <c r="X15" s="50"/>
    </row>
    <row r="16" spans="1:24" s="6" customFormat="1" ht="15.95" customHeight="1">
      <c r="A16" s="46">
        <v>10</v>
      </c>
      <c r="B16" s="34" t="s">
        <v>58</v>
      </c>
      <c r="C16" s="48">
        <v>82667</v>
      </c>
      <c r="D16" s="45">
        <v>214</v>
      </c>
      <c r="E16" s="45">
        <v>6</v>
      </c>
      <c r="F16" s="36">
        <f t="shared" si="0"/>
        <v>1284</v>
      </c>
      <c r="G16" s="37">
        <v>2660</v>
      </c>
      <c r="H16" s="38">
        <f t="shared" si="1"/>
        <v>20.716510903426791</v>
      </c>
      <c r="I16" s="39">
        <v>62.55</v>
      </c>
      <c r="J16" s="38">
        <f t="shared" si="2"/>
        <v>12.958177570093458</v>
      </c>
      <c r="K16"/>
      <c r="L16" s="46">
        <v>10</v>
      </c>
      <c r="M16" s="34" t="s">
        <v>58</v>
      </c>
      <c r="N16" s="40">
        <f t="shared" si="3"/>
        <v>62.55</v>
      </c>
      <c r="O16" s="40">
        <f t="shared" si="3"/>
        <v>12.958177570093458</v>
      </c>
      <c r="P16" s="30">
        <v>73.540000000000006</v>
      </c>
      <c r="Q16" s="49">
        <v>0.93</v>
      </c>
      <c r="R16" s="43">
        <f t="shared" si="4"/>
        <v>12051.105140186915</v>
      </c>
      <c r="S16" s="49">
        <v>0.83</v>
      </c>
      <c r="T16" s="43">
        <f t="shared" si="5"/>
        <v>10755.287383177569</v>
      </c>
      <c r="U16" s="49">
        <v>49</v>
      </c>
      <c r="V16" s="49">
        <v>70</v>
      </c>
      <c r="W16" s="30">
        <v>39.15</v>
      </c>
      <c r="X16" s="30">
        <v>40.229999999999997</v>
      </c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88000</v>
      </c>
      <c r="D19" s="45">
        <v>212</v>
      </c>
      <c r="E19" s="45">
        <v>6</v>
      </c>
      <c r="F19" s="36">
        <f t="shared" si="0"/>
        <v>1272</v>
      </c>
      <c r="G19" s="37">
        <v>3580</v>
      </c>
      <c r="H19" s="38">
        <f t="shared" si="1"/>
        <v>28.144654088050313</v>
      </c>
      <c r="I19" s="39">
        <v>58.58</v>
      </c>
      <c r="J19" s="38">
        <f t="shared" si="2"/>
        <v>16.487138364779874</v>
      </c>
      <c r="K19"/>
      <c r="L19" s="46">
        <v>13</v>
      </c>
      <c r="M19" s="34" t="s">
        <v>61</v>
      </c>
      <c r="N19" s="40">
        <f t="shared" si="3"/>
        <v>58.58</v>
      </c>
      <c r="O19" s="40">
        <f t="shared" si="3"/>
        <v>16.487138364779874</v>
      </c>
      <c r="P19" s="30">
        <v>71.41</v>
      </c>
      <c r="Q19" s="49">
        <v>0.83</v>
      </c>
      <c r="R19" s="43">
        <f t="shared" si="4"/>
        <v>13684.324842767295</v>
      </c>
      <c r="S19" s="49">
        <v>0.72</v>
      </c>
      <c r="T19" s="43">
        <f t="shared" si="5"/>
        <v>11870.739622641508</v>
      </c>
      <c r="U19" s="49">
        <v>43</v>
      </c>
      <c r="V19" s="49">
        <v>63</v>
      </c>
      <c r="W19" s="30">
        <v>33.700000000000003</v>
      </c>
      <c r="X19" s="30">
        <v>44.37</v>
      </c>
    </row>
    <row r="20" spans="1:24" s="6" customFormat="1" ht="15.95" customHeight="1">
      <c r="A20" s="46">
        <v>14</v>
      </c>
      <c r="B20" s="34" t="s">
        <v>62</v>
      </c>
      <c r="C20" s="48">
        <v>82667</v>
      </c>
      <c r="D20" s="45">
        <v>210</v>
      </c>
      <c r="E20" s="45">
        <v>6</v>
      </c>
      <c r="F20" s="36">
        <f t="shared" si="0"/>
        <v>1260</v>
      </c>
      <c r="G20" s="37">
        <v>3110</v>
      </c>
      <c r="H20" s="38">
        <f t="shared" si="1"/>
        <v>24.682539682539684</v>
      </c>
      <c r="I20" s="39">
        <v>70.13</v>
      </c>
      <c r="J20" s="38">
        <f t="shared" si="2"/>
        <v>17.309865079365078</v>
      </c>
      <c r="K20"/>
      <c r="L20" s="46">
        <v>14</v>
      </c>
      <c r="M20" s="34" t="s">
        <v>62</v>
      </c>
      <c r="N20" s="40">
        <f t="shared" si="3"/>
        <v>70.13</v>
      </c>
      <c r="O20" s="40">
        <f t="shared" si="3"/>
        <v>17.309865079365078</v>
      </c>
      <c r="P20" s="30">
        <v>71.400000000000006</v>
      </c>
      <c r="Q20" s="49">
        <v>0.89</v>
      </c>
      <c r="R20" s="43">
        <f t="shared" si="4"/>
        <v>15405.779920634921</v>
      </c>
      <c r="S20" s="49">
        <v>0.78</v>
      </c>
      <c r="T20" s="43">
        <f t="shared" si="5"/>
        <v>13501.694761904762</v>
      </c>
      <c r="U20" s="49">
        <v>53</v>
      </c>
      <c r="V20" s="49">
        <v>70</v>
      </c>
      <c r="W20" s="30">
        <v>34.18</v>
      </c>
      <c r="X20" s="30">
        <v>45.67</v>
      </c>
    </row>
    <row r="21" spans="1:24" s="6" customFormat="1" ht="15.95" customHeight="1">
      <c r="A21" s="46">
        <v>15</v>
      </c>
      <c r="B21" s="34" t="s">
        <v>63</v>
      </c>
      <c r="C21" s="48">
        <v>88000</v>
      </c>
      <c r="D21" s="45">
        <v>208</v>
      </c>
      <c r="E21" s="45">
        <v>6</v>
      </c>
      <c r="F21" s="36">
        <f t="shared" si="0"/>
        <v>1248</v>
      </c>
      <c r="G21" s="37">
        <v>4290</v>
      </c>
      <c r="H21" s="38">
        <f t="shared" si="1"/>
        <v>34.375</v>
      </c>
      <c r="I21" s="39">
        <v>52.56</v>
      </c>
      <c r="J21" s="38">
        <f t="shared" si="2"/>
        <v>18.067499999999999</v>
      </c>
      <c r="K21"/>
      <c r="L21" s="46">
        <v>15</v>
      </c>
      <c r="M21" s="34" t="s">
        <v>63</v>
      </c>
      <c r="N21" s="40">
        <f t="shared" si="3"/>
        <v>52.56</v>
      </c>
      <c r="O21" s="40">
        <f t="shared" si="3"/>
        <v>18.067499999999999</v>
      </c>
      <c r="P21" s="30">
        <v>71.75</v>
      </c>
      <c r="Q21" s="49">
        <v>0.91</v>
      </c>
      <c r="R21" s="43">
        <f t="shared" si="4"/>
        <v>16441.424999999999</v>
      </c>
      <c r="S21" s="49">
        <v>0.8</v>
      </c>
      <c r="T21" s="43">
        <f t="shared" si="5"/>
        <v>14454</v>
      </c>
      <c r="U21" s="49">
        <v>53</v>
      </c>
      <c r="V21" s="49">
        <v>71</v>
      </c>
      <c r="W21" s="30">
        <v>37.270000000000003</v>
      </c>
      <c r="X21" s="30">
        <v>43.6</v>
      </c>
    </row>
    <row r="22" spans="1:24" s="52" customFormat="1" ht="15.95" customHeight="1">
      <c r="A22" s="46">
        <v>16</v>
      </c>
      <c r="B22" s="34" t="s">
        <v>64</v>
      </c>
      <c r="C22" s="51">
        <v>85334</v>
      </c>
      <c r="D22" s="45">
        <v>206</v>
      </c>
      <c r="E22" s="45">
        <v>6</v>
      </c>
      <c r="F22" s="36">
        <f t="shared" si="0"/>
        <v>1236</v>
      </c>
      <c r="G22" s="37">
        <v>4320</v>
      </c>
      <c r="H22" s="38">
        <f t="shared" si="1"/>
        <v>34.95145631067961</v>
      </c>
      <c r="I22" s="39">
        <v>58.11</v>
      </c>
      <c r="J22" s="38">
        <f t="shared" si="2"/>
        <v>20.310291262135923</v>
      </c>
      <c r="L22" s="46">
        <v>16</v>
      </c>
      <c r="M22" s="34" t="s">
        <v>64</v>
      </c>
      <c r="N22" s="40">
        <f t="shared" si="3"/>
        <v>58.11</v>
      </c>
      <c r="O22" s="40">
        <f t="shared" si="3"/>
        <v>20.310291262135923</v>
      </c>
      <c r="P22" s="30">
        <v>71.790000000000006</v>
      </c>
      <c r="Q22" s="49">
        <v>0.92</v>
      </c>
      <c r="R22" s="43">
        <f t="shared" si="4"/>
        <v>18685.46796116505</v>
      </c>
      <c r="S22" s="49">
        <v>0.82</v>
      </c>
      <c r="T22" s="43">
        <f t="shared" si="5"/>
        <v>16654.438834951456</v>
      </c>
      <c r="U22" s="49">
        <v>49</v>
      </c>
      <c r="V22" s="49">
        <v>70</v>
      </c>
      <c r="W22" s="30">
        <v>39.22</v>
      </c>
      <c r="X22" s="30">
        <v>40.83</v>
      </c>
    </row>
    <row r="23" spans="1:24" s="6" customFormat="1" ht="15.95" customHeight="1">
      <c r="A23" s="46">
        <v>17</v>
      </c>
      <c r="B23" s="34" t="s">
        <v>65</v>
      </c>
      <c r="C23" s="48">
        <v>88000</v>
      </c>
      <c r="D23" s="45">
        <v>204</v>
      </c>
      <c r="E23" s="45">
        <v>6</v>
      </c>
      <c r="F23" s="36">
        <f t="shared" si="0"/>
        <v>1224</v>
      </c>
      <c r="G23" s="37">
        <v>4530</v>
      </c>
      <c r="H23" s="38">
        <f t="shared" si="1"/>
        <v>37.009803921568626</v>
      </c>
      <c r="I23" s="39">
        <v>38.770000000000003</v>
      </c>
      <c r="J23" s="38">
        <f t="shared" si="2"/>
        <v>14.348700980392158</v>
      </c>
      <c r="K23"/>
      <c r="L23" s="46">
        <v>17</v>
      </c>
      <c r="M23" s="34" t="s">
        <v>65</v>
      </c>
      <c r="N23" s="40">
        <f t="shared" si="3"/>
        <v>38.770000000000003</v>
      </c>
      <c r="O23" s="40">
        <f t="shared" si="3"/>
        <v>14.348700980392158</v>
      </c>
      <c r="P23" s="30">
        <v>70.84</v>
      </c>
      <c r="Q23" s="49">
        <v>0.91</v>
      </c>
      <c r="R23" s="43">
        <f t="shared" si="4"/>
        <v>13057.317892156863</v>
      </c>
      <c r="S23" s="49">
        <v>0.81</v>
      </c>
      <c r="T23" s="43">
        <f t="shared" si="5"/>
        <v>11622.447794117648</v>
      </c>
      <c r="U23" s="49">
        <v>46</v>
      </c>
      <c r="V23" s="49">
        <v>68</v>
      </c>
      <c r="W23" s="30">
        <v>35.159999999999997</v>
      </c>
      <c r="X23" s="30">
        <v>42.06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85334</v>
      </c>
      <c r="D25" s="45">
        <v>202</v>
      </c>
      <c r="E25" s="45">
        <v>6</v>
      </c>
      <c r="F25" s="36">
        <f t="shared" si="0"/>
        <v>1212</v>
      </c>
      <c r="G25" s="37">
        <v>4295</v>
      </c>
      <c r="H25" s="38">
        <f t="shared" si="1"/>
        <v>35.437293729372939</v>
      </c>
      <c r="I25" s="39">
        <v>41.9</v>
      </c>
      <c r="J25" s="38">
        <f t="shared" si="2"/>
        <v>14.848226072607261</v>
      </c>
      <c r="L25" s="53">
        <v>19</v>
      </c>
      <c r="M25" s="34" t="s">
        <v>67</v>
      </c>
      <c r="N25" s="40">
        <f t="shared" si="3"/>
        <v>41.9</v>
      </c>
      <c r="O25" s="40">
        <f t="shared" si="3"/>
        <v>14.848226072607261</v>
      </c>
      <c r="P25" s="30">
        <v>70.209999999999994</v>
      </c>
      <c r="Q25" s="49">
        <v>0.91</v>
      </c>
      <c r="R25" s="43">
        <f t="shared" si="4"/>
        <v>13511.885726072607</v>
      </c>
      <c r="S25" s="49">
        <v>0.81</v>
      </c>
      <c r="T25" s="43">
        <f t="shared" si="5"/>
        <v>12027.063118811882</v>
      </c>
      <c r="U25" s="49">
        <v>42</v>
      </c>
      <c r="V25" s="49">
        <v>67</v>
      </c>
      <c r="W25" s="30">
        <v>36.85</v>
      </c>
      <c r="X25" s="30">
        <v>42.12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82667</v>
      </c>
      <c r="D27" s="45">
        <v>200</v>
      </c>
      <c r="E27" s="45">
        <v>6</v>
      </c>
      <c r="F27" s="36">
        <f t="shared" si="0"/>
        <v>1200</v>
      </c>
      <c r="G27" s="37">
        <v>3670</v>
      </c>
      <c r="H27" s="38">
        <f t="shared" si="1"/>
        <v>30.583333333333332</v>
      </c>
      <c r="I27" s="39">
        <v>55.47</v>
      </c>
      <c r="J27" s="38">
        <f t="shared" si="2"/>
        <v>16.964575</v>
      </c>
      <c r="L27" s="53">
        <v>21</v>
      </c>
      <c r="M27" s="34" t="s">
        <v>69</v>
      </c>
      <c r="N27" s="40">
        <f t="shared" si="3"/>
        <v>55.47</v>
      </c>
      <c r="O27" s="40">
        <f t="shared" si="3"/>
        <v>16.964575</v>
      </c>
      <c r="P27" s="30">
        <v>72.56</v>
      </c>
      <c r="Q27" s="49">
        <v>0.9</v>
      </c>
      <c r="R27" s="43">
        <f t="shared" si="4"/>
        <v>15268.1175</v>
      </c>
      <c r="S27" s="49">
        <v>0.79</v>
      </c>
      <c r="T27" s="43">
        <f t="shared" si="5"/>
        <v>13402.01425</v>
      </c>
      <c r="U27" s="49">
        <v>45</v>
      </c>
      <c r="V27" s="49">
        <v>68</v>
      </c>
      <c r="W27" s="30">
        <v>36.32</v>
      </c>
      <c r="X27" s="30">
        <v>44.35</v>
      </c>
    </row>
    <row r="28" spans="1:24" ht="15.95" customHeight="1">
      <c r="A28" s="53">
        <v>22</v>
      </c>
      <c r="B28" s="47" t="s">
        <v>70</v>
      </c>
      <c r="C28" s="54">
        <v>82667</v>
      </c>
      <c r="D28" s="45">
        <v>198</v>
      </c>
      <c r="E28" s="45">
        <v>6</v>
      </c>
      <c r="F28" s="36">
        <f t="shared" si="0"/>
        <v>1188</v>
      </c>
      <c r="G28" s="37">
        <v>3765</v>
      </c>
      <c r="H28" s="38">
        <f t="shared" si="1"/>
        <v>31.69191919191919</v>
      </c>
      <c r="I28" s="39">
        <v>49.87</v>
      </c>
      <c r="J28" s="38">
        <f t="shared" si="2"/>
        <v>15.8047601010101</v>
      </c>
      <c r="L28" s="53">
        <v>22</v>
      </c>
      <c r="M28" s="47" t="s">
        <v>70</v>
      </c>
      <c r="N28" s="40">
        <f t="shared" si="3"/>
        <v>49.87</v>
      </c>
      <c r="O28" s="40">
        <f t="shared" si="3"/>
        <v>15.8047601010101</v>
      </c>
      <c r="P28" s="30">
        <v>73.13</v>
      </c>
      <c r="Q28" s="49">
        <v>0.92</v>
      </c>
      <c r="R28" s="43">
        <f t="shared" si="4"/>
        <v>14540.379292929292</v>
      </c>
      <c r="S28" s="49">
        <v>0.82</v>
      </c>
      <c r="T28" s="43">
        <f t="shared" si="5"/>
        <v>12959.90328282828</v>
      </c>
      <c r="U28" s="49">
        <v>40</v>
      </c>
      <c r="V28" s="49">
        <v>67</v>
      </c>
      <c r="W28" s="30">
        <v>38.33</v>
      </c>
      <c r="X28" s="30">
        <v>41.03</v>
      </c>
    </row>
    <row r="29" spans="1:24" ht="15.95" customHeight="1">
      <c r="A29" s="53">
        <v>23</v>
      </c>
      <c r="B29" s="34" t="s">
        <v>71</v>
      </c>
      <c r="C29" s="54"/>
      <c r="D29" s="45"/>
      <c r="E29" s="45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50"/>
      <c r="Q29" s="42"/>
      <c r="R29" s="43"/>
      <c r="S29" s="42"/>
      <c r="T29" s="43"/>
      <c r="U29" s="44"/>
      <c r="V29" s="44"/>
      <c r="W29" s="50"/>
      <c r="X29" s="50"/>
    </row>
    <row r="30" spans="1:24" ht="15.95" customHeight="1">
      <c r="A30" s="53">
        <v>24</v>
      </c>
      <c r="B30" s="55" t="s">
        <v>72</v>
      </c>
      <c r="C30" s="54"/>
      <c r="D30" s="45"/>
      <c r="E30" s="45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3">
        <v>25</v>
      </c>
      <c r="B31" s="56" t="s">
        <v>73</v>
      </c>
      <c r="C31" s="54"/>
      <c r="D31" s="45"/>
      <c r="E31" s="45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3">
        <v>26</v>
      </c>
      <c r="B32" s="57" t="s">
        <v>74</v>
      </c>
      <c r="C32" s="54"/>
      <c r="D32" s="45"/>
      <c r="E32" s="45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3">
        <v>27</v>
      </c>
      <c r="B33" s="56" t="s">
        <v>75</v>
      </c>
      <c r="C33" s="54">
        <v>88000</v>
      </c>
      <c r="D33" s="45">
        <v>196</v>
      </c>
      <c r="E33" s="45">
        <v>6</v>
      </c>
      <c r="F33" s="36">
        <f t="shared" si="0"/>
        <v>1176</v>
      </c>
      <c r="G33" s="37">
        <v>4550</v>
      </c>
      <c r="H33" s="38">
        <f t="shared" si="1"/>
        <v>38.69047619047619</v>
      </c>
      <c r="I33" s="39">
        <v>45.08</v>
      </c>
      <c r="J33" s="38">
        <f t="shared" si="2"/>
        <v>17.441666666666666</v>
      </c>
      <c r="L33" s="53">
        <v>27</v>
      </c>
      <c r="M33" s="56" t="s">
        <v>75</v>
      </c>
      <c r="N33" s="40">
        <f t="shared" si="3"/>
        <v>45.08</v>
      </c>
      <c r="O33" s="40">
        <f t="shared" si="3"/>
        <v>17.441666666666666</v>
      </c>
      <c r="P33" s="30">
        <v>71.66</v>
      </c>
      <c r="Q33" s="49">
        <v>0.91</v>
      </c>
      <c r="R33" s="43">
        <f t="shared" si="4"/>
        <v>15871.916666666668</v>
      </c>
      <c r="S33" s="49">
        <v>0.81</v>
      </c>
      <c r="T33" s="43">
        <f t="shared" si="5"/>
        <v>14127.75</v>
      </c>
      <c r="U33" s="49">
        <v>45</v>
      </c>
      <c r="V33" s="49">
        <v>68</v>
      </c>
      <c r="W33" s="30">
        <v>35.08</v>
      </c>
      <c r="X33" s="30">
        <v>41.49</v>
      </c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111</v>
      </c>
      <c r="E3" s="11" t="s">
        <v>7</v>
      </c>
      <c r="F3" t="s">
        <v>112</v>
      </c>
      <c r="G3" s="7"/>
      <c r="L3" s="1"/>
      <c r="M3" s="11" t="s">
        <v>5</v>
      </c>
      <c r="N3" t="str">
        <f>C3</f>
        <v>JAMY Respondek</v>
      </c>
      <c r="P3" s="11" t="s">
        <v>7</v>
      </c>
      <c r="Q3" s="12" t="str">
        <f>F3</f>
        <v>13.09.11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110</v>
      </c>
      <c r="L4" s="1"/>
      <c r="M4" s="11" t="s">
        <v>9</v>
      </c>
      <c r="P4" s="11" t="s">
        <v>11</v>
      </c>
      <c r="Q4" s="12" t="str">
        <f>F4</f>
        <v>27.04.11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35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41"/>
      <c r="Q13" s="42"/>
      <c r="R13" s="43"/>
      <c r="S13" s="42"/>
      <c r="T13" s="43"/>
      <c r="U13" s="44"/>
      <c r="V13" s="44"/>
      <c r="W13" s="41"/>
      <c r="X13" s="41"/>
    </row>
    <row r="14" spans="1:24" s="6" customFormat="1" ht="15.95" customHeight="1">
      <c r="A14" s="46">
        <v>8</v>
      </c>
      <c r="B14" s="47" t="s">
        <v>56</v>
      </c>
      <c r="C14" s="35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41"/>
      <c r="Q14" s="42"/>
      <c r="R14" s="43"/>
      <c r="S14" s="42"/>
      <c r="T14" s="43"/>
      <c r="U14" s="44"/>
      <c r="V14" s="44"/>
      <c r="W14" s="41"/>
      <c r="X14" s="41"/>
    </row>
    <row r="15" spans="1:24" s="6" customFormat="1" ht="15.95" customHeight="1">
      <c r="A15" s="46">
        <v>9</v>
      </c>
      <c r="B15" s="34" t="s">
        <v>57</v>
      </c>
      <c r="C15" s="48">
        <v>88000</v>
      </c>
      <c r="D15" s="45">
        <v>207</v>
      </c>
      <c r="E15" s="45">
        <v>4.5</v>
      </c>
      <c r="F15" s="36">
        <f t="shared" ref="F15:F29" si="0">D15*E15</f>
        <v>931.5</v>
      </c>
      <c r="G15" s="37">
        <v>4700</v>
      </c>
      <c r="H15" s="38">
        <f t="shared" ref="H15:H29" si="1">G15*10/F15</f>
        <v>50.456253354804076</v>
      </c>
      <c r="I15" s="39">
        <v>29.63</v>
      </c>
      <c r="J15" s="38">
        <f t="shared" ref="J15:J29" si="2">H15*I15/100</f>
        <v>14.950187869028447</v>
      </c>
      <c r="K15"/>
      <c r="L15" s="46">
        <v>9</v>
      </c>
      <c r="M15" s="34" t="s">
        <v>57</v>
      </c>
      <c r="N15" s="40">
        <f t="shared" ref="N15:O29" si="3">I15</f>
        <v>29.63</v>
      </c>
      <c r="O15" s="40">
        <f t="shared" si="3"/>
        <v>14.950187869028447</v>
      </c>
      <c r="P15" s="69">
        <v>70.64886474609375</v>
      </c>
      <c r="Q15" s="49">
        <v>0.9</v>
      </c>
      <c r="R15" s="43">
        <f t="shared" ref="R15:R29" si="4">O15*Q15*1000</f>
        <v>13455.169082125602</v>
      </c>
      <c r="S15" s="49">
        <v>0.79</v>
      </c>
      <c r="T15" s="43">
        <f t="shared" ref="T15:T29" si="5">O15*S15*1000</f>
        <v>11810.648416532473</v>
      </c>
      <c r="U15" s="49">
        <v>50</v>
      </c>
      <c r="V15" s="49">
        <v>69</v>
      </c>
      <c r="W15" s="69">
        <v>26.527118682861328</v>
      </c>
      <c r="X15" s="69">
        <v>42.596664428710938</v>
      </c>
    </row>
    <row r="16" spans="1:24" s="6" customFormat="1" ht="15.95" customHeight="1">
      <c r="A16" s="46">
        <v>10</v>
      </c>
      <c r="B16" s="34" t="s">
        <v>58</v>
      </c>
      <c r="C16" s="48">
        <v>88000</v>
      </c>
      <c r="D16" s="45">
        <v>205</v>
      </c>
      <c r="E16" s="45">
        <v>4.5</v>
      </c>
      <c r="F16" s="36">
        <f t="shared" si="0"/>
        <v>922.5</v>
      </c>
      <c r="G16" s="37">
        <v>5530</v>
      </c>
      <c r="H16" s="38">
        <f t="shared" si="1"/>
        <v>59.945799457994582</v>
      </c>
      <c r="I16" s="39">
        <v>30.6</v>
      </c>
      <c r="J16" s="38">
        <f t="shared" si="2"/>
        <v>18.343414634146342</v>
      </c>
      <c r="K16"/>
      <c r="L16" s="46">
        <v>10</v>
      </c>
      <c r="M16" s="34" t="s">
        <v>58</v>
      </c>
      <c r="N16" s="40">
        <f t="shared" si="3"/>
        <v>30.6</v>
      </c>
      <c r="O16" s="40">
        <f t="shared" si="3"/>
        <v>18.343414634146342</v>
      </c>
      <c r="P16" s="69">
        <v>69.085006713867188</v>
      </c>
      <c r="Q16" s="49">
        <v>0.89</v>
      </c>
      <c r="R16" s="43">
        <f t="shared" si="4"/>
        <v>16325.639024390246</v>
      </c>
      <c r="S16" s="49">
        <v>0.79</v>
      </c>
      <c r="T16" s="43">
        <f t="shared" si="5"/>
        <v>14491.29756097561</v>
      </c>
      <c r="U16" s="49">
        <v>46</v>
      </c>
      <c r="V16" s="49">
        <v>67</v>
      </c>
      <c r="W16" s="69">
        <v>26.9468994140625</v>
      </c>
      <c r="X16" s="69">
        <v>44.492637634277344</v>
      </c>
    </row>
    <row r="17" spans="1:24" s="6" customFormat="1" ht="15.95" customHeight="1">
      <c r="A17" s="46">
        <v>11</v>
      </c>
      <c r="B17" s="34" t="s">
        <v>59</v>
      </c>
      <c r="C17" s="48">
        <v>93334</v>
      </c>
      <c r="D17" s="45">
        <v>203</v>
      </c>
      <c r="E17" s="45">
        <v>4.5</v>
      </c>
      <c r="F17" s="36">
        <f t="shared" si="0"/>
        <v>913.5</v>
      </c>
      <c r="G17" s="37">
        <v>5800</v>
      </c>
      <c r="H17" s="38">
        <f t="shared" si="1"/>
        <v>63.492063492063494</v>
      </c>
      <c r="I17" s="39">
        <v>26.52</v>
      </c>
      <c r="J17" s="38">
        <f t="shared" si="2"/>
        <v>16.838095238095239</v>
      </c>
      <c r="K17"/>
      <c r="L17" s="46">
        <v>11</v>
      </c>
      <c r="M17" s="34" t="s">
        <v>59</v>
      </c>
      <c r="N17" s="40">
        <f t="shared" si="3"/>
        <v>26.52</v>
      </c>
      <c r="O17" s="40">
        <f t="shared" si="3"/>
        <v>16.838095238095239</v>
      </c>
      <c r="P17" s="69">
        <v>66.830650329589844</v>
      </c>
      <c r="Q17" s="49">
        <v>0.88</v>
      </c>
      <c r="R17" s="43">
        <f t="shared" si="4"/>
        <v>14817.523809523809</v>
      </c>
      <c r="S17" s="49">
        <v>0.77</v>
      </c>
      <c r="T17" s="43">
        <f t="shared" si="5"/>
        <v>12965.333333333334</v>
      </c>
      <c r="U17" s="49">
        <v>50</v>
      </c>
      <c r="V17" s="49">
        <v>68</v>
      </c>
      <c r="W17" s="69">
        <v>22.788230895996094</v>
      </c>
      <c r="X17" s="69">
        <v>45.704853057861328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96000</v>
      </c>
      <c r="D19" s="45">
        <v>201</v>
      </c>
      <c r="E19" s="45">
        <v>4.5</v>
      </c>
      <c r="F19" s="36">
        <f t="shared" si="0"/>
        <v>904.5</v>
      </c>
      <c r="G19" s="37">
        <v>6160</v>
      </c>
      <c r="H19" s="38">
        <f t="shared" si="1"/>
        <v>68.103924820342726</v>
      </c>
      <c r="I19" s="39">
        <v>27.85</v>
      </c>
      <c r="J19" s="38">
        <f t="shared" si="2"/>
        <v>18.96694306246545</v>
      </c>
      <c r="K19"/>
      <c r="L19" s="46">
        <v>13</v>
      </c>
      <c r="M19" s="34" t="s">
        <v>61</v>
      </c>
      <c r="N19" s="40">
        <f t="shared" si="3"/>
        <v>27.85</v>
      </c>
      <c r="O19" s="40">
        <f t="shared" si="3"/>
        <v>18.96694306246545</v>
      </c>
      <c r="P19" s="69">
        <v>67.436271667480469</v>
      </c>
      <c r="Q19" s="49">
        <v>0.85</v>
      </c>
      <c r="R19" s="43">
        <f t="shared" si="4"/>
        <v>16121.901603095634</v>
      </c>
      <c r="S19" s="49">
        <v>0.74</v>
      </c>
      <c r="T19" s="43">
        <f t="shared" si="5"/>
        <v>14035.537866224433</v>
      </c>
      <c r="U19" s="49">
        <v>43</v>
      </c>
      <c r="V19" s="49">
        <v>64</v>
      </c>
      <c r="W19" s="69">
        <v>25.934816360473601</v>
      </c>
      <c r="X19" s="69">
        <v>44.552364349365199</v>
      </c>
    </row>
    <row r="20" spans="1:24" s="6" customFormat="1" ht="15.95" customHeight="1">
      <c r="A20" s="46">
        <v>14</v>
      </c>
      <c r="B20" s="34" t="s">
        <v>62</v>
      </c>
      <c r="C20" s="48">
        <v>96000</v>
      </c>
      <c r="D20" s="45">
        <v>199</v>
      </c>
      <c r="E20" s="45">
        <v>4.5</v>
      </c>
      <c r="F20" s="36">
        <f t="shared" si="0"/>
        <v>895.5</v>
      </c>
      <c r="G20" s="37">
        <v>6500</v>
      </c>
      <c r="H20" s="38">
        <f t="shared" si="1"/>
        <v>72.58514796203238</v>
      </c>
      <c r="I20" s="39">
        <v>26.64</v>
      </c>
      <c r="J20" s="38">
        <f t="shared" si="2"/>
        <v>19.336683417085425</v>
      </c>
      <c r="K20"/>
      <c r="L20" s="46">
        <v>14</v>
      </c>
      <c r="M20" s="34" t="s">
        <v>62</v>
      </c>
      <c r="N20" s="40">
        <f t="shared" si="3"/>
        <v>26.64</v>
      </c>
      <c r="O20" s="40">
        <f t="shared" si="3"/>
        <v>19.336683417085425</v>
      </c>
      <c r="P20" s="69">
        <v>63.649078369140625</v>
      </c>
      <c r="Q20" s="49">
        <v>0.84</v>
      </c>
      <c r="R20" s="43">
        <f t="shared" si="4"/>
        <v>16242.814070351757</v>
      </c>
      <c r="S20" s="49">
        <v>0.73</v>
      </c>
      <c r="T20" s="43">
        <f t="shared" si="5"/>
        <v>14115.77889447236</v>
      </c>
      <c r="U20" s="49">
        <v>43</v>
      </c>
      <c r="V20" s="49">
        <v>64</v>
      </c>
      <c r="W20" s="69">
        <v>24.065547943115199</v>
      </c>
      <c r="X20" s="69">
        <v>45.950614929199197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85334</v>
      </c>
      <c r="D23" s="45">
        <v>197</v>
      </c>
      <c r="E23" s="45">
        <v>4.5</v>
      </c>
      <c r="F23" s="36">
        <f t="shared" si="0"/>
        <v>886.5</v>
      </c>
      <c r="G23" s="37">
        <v>6540</v>
      </c>
      <c r="H23" s="38">
        <f t="shared" si="1"/>
        <v>73.773265651438237</v>
      </c>
      <c r="I23" s="39">
        <v>25.94</v>
      </c>
      <c r="J23" s="38">
        <f t="shared" si="2"/>
        <v>19.13678510998308</v>
      </c>
      <c r="K23"/>
      <c r="L23" s="46">
        <v>17</v>
      </c>
      <c r="M23" s="34" t="s">
        <v>65</v>
      </c>
      <c r="N23" s="40">
        <f t="shared" si="3"/>
        <v>25.94</v>
      </c>
      <c r="O23" s="40">
        <f t="shared" si="3"/>
        <v>19.13678510998308</v>
      </c>
      <c r="P23" s="50">
        <v>64.989999999999995</v>
      </c>
      <c r="Q23" s="42">
        <v>0.85</v>
      </c>
      <c r="R23" s="43">
        <f t="shared" si="4"/>
        <v>16266.267343485615</v>
      </c>
      <c r="S23" s="42">
        <v>0.75</v>
      </c>
      <c r="T23" s="43">
        <f t="shared" si="5"/>
        <v>14352.58883248731</v>
      </c>
      <c r="U23" s="44">
        <v>44</v>
      </c>
      <c r="V23" s="44">
        <v>65</v>
      </c>
      <c r="W23" s="50">
        <v>25.6</v>
      </c>
      <c r="X23" s="50">
        <v>44.3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96000</v>
      </c>
      <c r="D25" s="45">
        <v>195</v>
      </c>
      <c r="E25" s="45">
        <v>4.5</v>
      </c>
      <c r="F25" s="36">
        <f t="shared" si="0"/>
        <v>877.5</v>
      </c>
      <c r="G25" s="37">
        <v>7100</v>
      </c>
      <c r="H25" s="38">
        <f t="shared" si="1"/>
        <v>80.911680911680918</v>
      </c>
      <c r="I25" s="39">
        <v>27.48</v>
      </c>
      <c r="J25" s="38">
        <f t="shared" si="2"/>
        <v>22.234529914529915</v>
      </c>
      <c r="L25" s="53">
        <v>19</v>
      </c>
      <c r="M25" s="34" t="s">
        <v>67</v>
      </c>
      <c r="N25" s="40">
        <f t="shared" si="3"/>
        <v>27.48</v>
      </c>
      <c r="O25" s="40">
        <f t="shared" si="3"/>
        <v>22.234529914529915</v>
      </c>
      <c r="P25" s="69">
        <v>67.703590393066406</v>
      </c>
      <c r="Q25" s="49">
        <v>0.89</v>
      </c>
      <c r="R25" s="43">
        <f t="shared" si="4"/>
        <v>19788.731623931624</v>
      </c>
      <c r="S25" s="49">
        <v>0.78</v>
      </c>
      <c r="T25" s="43">
        <f t="shared" si="5"/>
        <v>17342.933333333334</v>
      </c>
      <c r="U25" s="49">
        <v>48</v>
      </c>
      <c r="V25" s="49">
        <v>68</v>
      </c>
      <c r="W25" s="69">
        <v>26.112066268920898</v>
      </c>
      <c r="X25" s="69">
        <v>44.184425354003906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48">
        <v>88000</v>
      </c>
      <c r="D27" s="45">
        <v>193</v>
      </c>
      <c r="E27" s="45">
        <v>4.5</v>
      </c>
      <c r="F27" s="36">
        <f t="shared" si="0"/>
        <v>868.5</v>
      </c>
      <c r="G27" s="37">
        <v>6630</v>
      </c>
      <c r="H27" s="38">
        <f t="shared" si="1"/>
        <v>76.338514680483598</v>
      </c>
      <c r="I27" s="39">
        <v>26.19</v>
      </c>
      <c r="J27" s="38">
        <f t="shared" si="2"/>
        <v>19.993056994818655</v>
      </c>
      <c r="L27" s="53">
        <v>21</v>
      </c>
      <c r="M27" s="34" t="s">
        <v>69</v>
      </c>
      <c r="N27" s="40">
        <f t="shared" si="3"/>
        <v>26.19</v>
      </c>
      <c r="O27" s="40">
        <f t="shared" si="3"/>
        <v>19.993056994818655</v>
      </c>
      <c r="P27" s="69">
        <v>66.616096496582003</v>
      </c>
      <c r="Q27" s="49">
        <v>0.83</v>
      </c>
      <c r="R27" s="43">
        <f t="shared" si="4"/>
        <v>16594.237305699484</v>
      </c>
      <c r="S27" s="49">
        <v>0.71</v>
      </c>
      <c r="T27" s="43">
        <f t="shared" si="5"/>
        <v>14195.070466321244</v>
      </c>
      <c r="U27" s="49">
        <v>44</v>
      </c>
      <c r="V27" s="49">
        <v>63</v>
      </c>
      <c r="W27" s="69">
        <v>24.7337579727172</v>
      </c>
      <c r="X27" s="69">
        <v>47.862308502197202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96000</v>
      </c>
      <c r="D29" s="45">
        <v>191</v>
      </c>
      <c r="E29" s="45">
        <v>4.5</v>
      </c>
      <c r="F29" s="36">
        <f t="shared" si="0"/>
        <v>859.5</v>
      </c>
      <c r="G29" s="37">
        <v>6310</v>
      </c>
      <c r="H29" s="38">
        <f t="shared" si="1"/>
        <v>73.41477603257708</v>
      </c>
      <c r="I29" s="39">
        <v>27.23</v>
      </c>
      <c r="J29" s="38">
        <f t="shared" si="2"/>
        <v>19.99084351367074</v>
      </c>
      <c r="L29" s="53">
        <v>23</v>
      </c>
      <c r="M29" s="34" t="s">
        <v>71</v>
      </c>
      <c r="N29" s="40">
        <f t="shared" si="3"/>
        <v>27.23</v>
      </c>
      <c r="O29" s="40">
        <f t="shared" si="3"/>
        <v>19.99084351367074</v>
      </c>
      <c r="P29" s="69">
        <v>68.758880615234375</v>
      </c>
      <c r="Q29" s="49">
        <v>0.88</v>
      </c>
      <c r="R29" s="43">
        <f t="shared" si="4"/>
        <v>17591.94229203025</v>
      </c>
      <c r="S29" s="49">
        <v>0.77</v>
      </c>
      <c r="T29" s="43">
        <f t="shared" si="5"/>
        <v>15392.949505526471</v>
      </c>
      <c r="U29" s="49">
        <v>49</v>
      </c>
      <c r="V29" s="49">
        <v>67</v>
      </c>
      <c r="W29" s="69">
        <v>24.821987152099599</v>
      </c>
      <c r="X29" s="69">
        <v>44.188533782958899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113</v>
      </c>
      <c r="E3" s="11" t="s">
        <v>7</v>
      </c>
      <c r="F3" t="s">
        <v>114</v>
      </c>
      <c r="G3" s="7"/>
      <c r="L3" s="1"/>
      <c r="M3" s="11" t="s">
        <v>5</v>
      </c>
      <c r="N3" t="str">
        <f>C3</f>
        <v>JURCZYK</v>
      </c>
      <c r="P3" s="11" t="s">
        <v>7</v>
      </c>
      <c r="Q3" s="12" t="str">
        <f>F3</f>
        <v>23.09.11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115</v>
      </c>
      <c r="L4" s="1"/>
      <c r="M4" s="11" t="s">
        <v>9</v>
      </c>
      <c r="P4" s="11" t="s">
        <v>11</v>
      </c>
      <c r="Q4" s="12" t="str">
        <f>F4</f>
        <v>25.04.11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77000</v>
      </c>
      <c r="D11" s="45">
        <v>150</v>
      </c>
      <c r="E11" s="45">
        <v>4.5</v>
      </c>
      <c r="F11" s="36">
        <f t="shared" ref="F11:F29" si="0">D11*E11</f>
        <v>675</v>
      </c>
      <c r="G11" s="37">
        <v>2265</v>
      </c>
      <c r="H11" s="38">
        <f t="shared" ref="H11:H29" si="1">G11*10/F11</f>
        <v>33.555555555555557</v>
      </c>
      <c r="I11" s="39">
        <v>43.94</v>
      </c>
      <c r="J11" s="38">
        <f t="shared" ref="J11:J29" si="2">H11*I11/100</f>
        <v>14.744311111111109</v>
      </c>
      <c r="K11"/>
      <c r="L11" s="46">
        <v>5</v>
      </c>
      <c r="M11" s="47" t="s">
        <v>53</v>
      </c>
      <c r="N11" s="40">
        <f t="shared" ref="N11:O29" si="3">I11</f>
        <v>43.94</v>
      </c>
      <c r="O11" s="40">
        <f t="shared" si="3"/>
        <v>14.744311111111109</v>
      </c>
      <c r="P11" s="30">
        <v>76.39</v>
      </c>
      <c r="Q11" s="49">
        <v>0.97</v>
      </c>
      <c r="R11" s="43">
        <f t="shared" ref="R11:R29" si="4">O11*Q11*1000</f>
        <v>14301.981777777775</v>
      </c>
      <c r="S11" s="49">
        <v>0.87</v>
      </c>
      <c r="T11" s="43">
        <f t="shared" ref="T11:T29" si="5">O11*S11*1000</f>
        <v>12827.550666666666</v>
      </c>
      <c r="U11" s="49">
        <v>48</v>
      </c>
      <c r="V11" s="49">
        <v>72</v>
      </c>
      <c r="W11" s="30">
        <v>37.83</v>
      </c>
      <c r="X11" s="30">
        <v>35.299999999999997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78000</v>
      </c>
      <c r="D15" s="45">
        <v>150</v>
      </c>
      <c r="E15" s="45">
        <v>4.5</v>
      </c>
      <c r="F15" s="36">
        <f t="shared" si="0"/>
        <v>675</v>
      </c>
      <c r="G15" s="37">
        <v>2565</v>
      </c>
      <c r="H15" s="38">
        <f t="shared" si="1"/>
        <v>38</v>
      </c>
      <c r="I15" s="39">
        <v>44.4</v>
      </c>
      <c r="J15" s="38">
        <f t="shared" si="2"/>
        <v>16.872</v>
      </c>
      <c r="K15"/>
      <c r="L15" s="46">
        <v>9</v>
      </c>
      <c r="M15" s="34" t="s">
        <v>57</v>
      </c>
      <c r="N15" s="40">
        <f t="shared" si="3"/>
        <v>44.4</v>
      </c>
      <c r="O15" s="40">
        <f t="shared" si="3"/>
        <v>16.872</v>
      </c>
      <c r="P15" s="30">
        <v>75.09</v>
      </c>
      <c r="Q15" s="49">
        <v>0.95</v>
      </c>
      <c r="R15" s="43">
        <f t="shared" si="4"/>
        <v>16028.399999999998</v>
      </c>
      <c r="S15" s="49">
        <v>0.85</v>
      </c>
      <c r="T15" s="43">
        <f t="shared" si="5"/>
        <v>14341.199999999999</v>
      </c>
      <c r="U15" s="49">
        <v>46</v>
      </c>
      <c r="V15" s="49">
        <v>70</v>
      </c>
      <c r="W15" s="30">
        <v>36.24</v>
      </c>
      <c r="X15" s="30">
        <v>37.369999999999997</v>
      </c>
    </row>
    <row r="16" spans="1:24" s="6" customFormat="1" ht="15.95" customHeight="1">
      <c r="A16" s="46">
        <v>10</v>
      </c>
      <c r="B16" s="34" t="s">
        <v>58</v>
      </c>
      <c r="C16" s="48">
        <v>77000</v>
      </c>
      <c r="D16" s="45">
        <v>150</v>
      </c>
      <c r="E16" s="45">
        <v>4.5</v>
      </c>
      <c r="F16" s="36">
        <f t="shared" si="0"/>
        <v>675</v>
      </c>
      <c r="G16" s="37">
        <v>2458</v>
      </c>
      <c r="H16" s="38">
        <f t="shared" si="1"/>
        <v>36.414814814814818</v>
      </c>
      <c r="I16" s="39">
        <v>46.43</v>
      </c>
      <c r="J16" s="38">
        <f t="shared" si="2"/>
        <v>16.907398518518519</v>
      </c>
      <c r="K16"/>
      <c r="L16" s="46">
        <v>10</v>
      </c>
      <c r="M16" s="34" t="s">
        <v>58</v>
      </c>
      <c r="N16" s="40">
        <f t="shared" si="3"/>
        <v>46.43</v>
      </c>
      <c r="O16" s="40">
        <f t="shared" si="3"/>
        <v>16.907398518518519</v>
      </c>
      <c r="P16" s="30">
        <v>77.13</v>
      </c>
      <c r="Q16" s="49">
        <v>0.98</v>
      </c>
      <c r="R16" s="43">
        <f t="shared" si="4"/>
        <v>16569.250548148149</v>
      </c>
      <c r="S16" s="49">
        <v>0.88</v>
      </c>
      <c r="T16" s="43">
        <f t="shared" si="5"/>
        <v>14878.510696296298</v>
      </c>
      <c r="U16" s="49">
        <v>51</v>
      </c>
      <c r="V16" s="49">
        <v>73</v>
      </c>
      <c r="W16" s="30">
        <v>40.200000000000003</v>
      </c>
      <c r="X16" s="30">
        <v>34.15</v>
      </c>
    </row>
    <row r="17" spans="1:24" s="6" customFormat="1" ht="15.95" customHeight="1">
      <c r="A17" s="46">
        <v>11</v>
      </c>
      <c r="B17" s="34" t="s">
        <v>59</v>
      </c>
      <c r="C17" s="48">
        <v>77000</v>
      </c>
      <c r="D17" s="45">
        <v>150</v>
      </c>
      <c r="E17" s="45">
        <v>4.5</v>
      </c>
      <c r="F17" s="36">
        <f t="shared" si="0"/>
        <v>675</v>
      </c>
      <c r="G17" s="37">
        <v>2490</v>
      </c>
      <c r="H17" s="38">
        <f t="shared" si="1"/>
        <v>36.888888888888886</v>
      </c>
      <c r="I17" s="39">
        <v>40.97</v>
      </c>
      <c r="J17" s="38">
        <f t="shared" si="2"/>
        <v>15.113377777777776</v>
      </c>
      <c r="K17"/>
      <c r="L17" s="46">
        <v>11</v>
      </c>
      <c r="M17" s="34" t="s">
        <v>59</v>
      </c>
      <c r="N17" s="40">
        <f t="shared" si="3"/>
        <v>40.97</v>
      </c>
      <c r="O17" s="40">
        <f t="shared" si="3"/>
        <v>15.113377777777776</v>
      </c>
      <c r="P17" s="30">
        <v>72.3</v>
      </c>
      <c r="Q17" s="49">
        <v>0.91</v>
      </c>
      <c r="R17" s="43">
        <f t="shared" si="4"/>
        <v>13753.173777777776</v>
      </c>
      <c r="S17" s="49">
        <v>0.8</v>
      </c>
      <c r="T17" s="43">
        <f t="shared" si="5"/>
        <v>12090.702222222222</v>
      </c>
      <c r="U17" s="49">
        <v>42</v>
      </c>
      <c r="V17" s="49">
        <v>67</v>
      </c>
      <c r="W17" s="30">
        <v>30.74</v>
      </c>
      <c r="X17" s="30">
        <v>41.85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78000</v>
      </c>
      <c r="D19" s="45">
        <v>150</v>
      </c>
      <c r="E19" s="45">
        <v>4.5</v>
      </c>
      <c r="F19" s="36">
        <f t="shared" si="0"/>
        <v>675</v>
      </c>
      <c r="G19" s="37">
        <v>2720</v>
      </c>
      <c r="H19" s="38">
        <f t="shared" si="1"/>
        <v>40.296296296296298</v>
      </c>
      <c r="I19" s="39">
        <v>39.46</v>
      </c>
      <c r="J19" s="38">
        <f t="shared" si="2"/>
        <v>15.90091851851852</v>
      </c>
      <c r="K19"/>
      <c r="L19" s="46">
        <v>13</v>
      </c>
      <c r="M19" s="34" t="s">
        <v>61</v>
      </c>
      <c r="N19" s="40">
        <f t="shared" si="3"/>
        <v>39.46</v>
      </c>
      <c r="O19" s="40">
        <f t="shared" si="3"/>
        <v>15.90091851851852</v>
      </c>
      <c r="P19" s="30">
        <v>73.540000000000006</v>
      </c>
      <c r="Q19" s="49">
        <v>0.92</v>
      </c>
      <c r="R19" s="43">
        <f t="shared" si="4"/>
        <v>14628.845037037039</v>
      </c>
      <c r="S19" s="49">
        <v>0.81</v>
      </c>
      <c r="T19" s="43">
        <f t="shared" si="5"/>
        <v>12879.744000000002</v>
      </c>
      <c r="U19" s="49">
        <v>45</v>
      </c>
      <c r="V19" s="49">
        <v>68</v>
      </c>
      <c r="W19" s="30">
        <v>31.81</v>
      </c>
      <c r="X19" s="30">
        <v>41.4</v>
      </c>
    </row>
    <row r="20" spans="1:24" s="6" customFormat="1" ht="15.95" customHeight="1">
      <c r="A20" s="46">
        <v>14</v>
      </c>
      <c r="B20" s="34" t="s">
        <v>62</v>
      </c>
      <c r="C20" s="48">
        <v>78000</v>
      </c>
      <c r="D20" s="45">
        <v>150</v>
      </c>
      <c r="E20" s="45">
        <v>4.5</v>
      </c>
      <c r="F20" s="36">
        <f t="shared" si="0"/>
        <v>675</v>
      </c>
      <c r="G20" s="37">
        <v>2570</v>
      </c>
      <c r="H20" s="38">
        <f t="shared" si="1"/>
        <v>38.074074074074076</v>
      </c>
      <c r="I20" s="39">
        <v>46.15</v>
      </c>
      <c r="J20" s="38">
        <f t="shared" si="2"/>
        <v>17.571185185185186</v>
      </c>
      <c r="K20"/>
      <c r="L20" s="46">
        <v>14</v>
      </c>
      <c r="M20" s="34" t="s">
        <v>62</v>
      </c>
      <c r="N20" s="40">
        <f t="shared" si="3"/>
        <v>46.15</v>
      </c>
      <c r="O20" s="40">
        <f t="shared" si="3"/>
        <v>17.571185185185186</v>
      </c>
      <c r="P20" s="30">
        <v>77.510000000000005</v>
      </c>
      <c r="Q20" s="49">
        <v>0.96</v>
      </c>
      <c r="R20" s="43">
        <f t="shared" si="4"/>
        <v>16868.337777777779</v>
      </c>
      <c r="S20" s="49">
        <v>0.86</v>
      </c>
      <c r="T20" s="43">
        <f t="shared" si="5"/>
        <v>15111.21925925926</v>
      </c>
      <c r="U20" s="49">
        <v>47</v>
      </c>
      <c r="V20" s="49">
        <v>71</v>
      </c>
      <c r="W20" s="30">
        <v>38.22</v>
      </c>
      <c r="X20" s="30">
        <v>35.9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78000</v>
      </c>
      <c r="D23" s="45">
        <v>150</v>
      </c>
      <c r="E23" s="45">
        <v>4.5</v>
      </c>
      <c r="F23" s="36">
        <f t="shared" si="0"/>
        <v>675</v>
      </c>
      <c r="G23" s="37">
        <v>2820</v>
      </c>
      <c r="H23" s="38">
        <f t="shared" si="1"/>
        <v>41.777777777777779</v>
      </c>
      <c r="I23" s="39">
        <v>38.67</v>
      </c>
      <c r="J23" s="38">
        <f t="shared" si="2"/>
        <v>16.155466666666669</v>
      </c>
      <c r="K23"/>
      <c r="L23" s="46">
        <v>17</v>
      </c>
      <c r="M23" s="34" t="s">
        <v>65</v>
      </c>
      <c r="N23" s="40">
        <f t="shared" si="3"/>
        <v>38.67</v>
      </c>
      <c r="O23" s="40">
        <f t="shared" si="3"/>
        <v>16.155466666666669</v>
      </c>
      <c r="P23" s="30">
        <v>74.62</v>
      </c>
      <c r="Q23" s="49">
        <v>0.93</v>
      </c>
      <c r="R23" s="43">
        <f t="shared" si="4"/>
        <v>15024.584000000003</v>
      </c>
      <c r="S23" s="49">
        <v>0.82</v>
      </c>
      <c r="T23" s="43">
        <f t="shared" si="5"/>
        <v>13247.482666666669</v>
      </c>
      <c r="U23" s="49">
        <v>44</v>
      </c>
      <c r="V23" s="49">
        <v>68</v>
      </c>
      <c r="W23" s="30">
        <v>32.5</v>
      </c>
      <c r="X23" s="30">
        <v>39.29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78000</v>
      </c>
      <c r="D25" s="45">
        <v>150</v>
      </c>
      <c r="E25" s="45">
        <v>4.5</v>
      </c>
      <c r="F25" s="36">
        <f t="shared" si="0"/>
        <v>675</v>
      </c>
      <c r="G25" s="37">
        <v>2760</v>
      </c>
      <c r="H25" s="38">
        <f t="shared" si="1"/>
        <v>40.888888888888886</v>
      </c>
      <c r="I25" s="39">
        <v>42.45</v>
      </c>
      <c r="J25" s="38">
        <f t="shared" si="2"/>
        <v>17.357333333333333</v>
      </c>
      <c r="L25" s="53">
        <v>19</v>
      </c>
      <c r="M25" s="34" t="s">
        <v>67</v>
      </c>
      <c r="N25" s="40">
        <f t="shared" si="3"/>
        <v>42.45</v>
      </c>
      <c r="O25" s="40">
        <f t="shared" si="3"/>
        <v>17.357333333333333</v>
      </c>
      <c r="P25" s="30">
        <v>75.83</v>
      </c>
      <c r="Q25" s="49">
        <v>0.95</v>
      </c>
      <c r="R25" s="43">
        <f t="shared" si="4"/>
        <v>16489.466666666664</v>
      </c>
      <c r="S25" s="49">
        <v>0.85</v>
      </c>
      <c r="T25" s="43">
        <f t="shared" si="5"/>
        <v>14753.733333333334</v>
      </c>
      <c r="U25" s="49">
        <v>47</v>
      </c>
      <c r="V25" s="49">
        <v>71</v>
      </c>
      <c r="W25" s="30">
        <v>36.94</v>
      </c>
      <c r="X25" s="30">
        <v>36.43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77000</v>
      </c>
      <c r="D27" s="45">
        <v>150</v>
      </c>
      <c r="E27" s="45">
        <v>4.5</v>
      </c>
      <c r="F27" s="36">
        <f t="shared" si="0"/>
        <v>675</v>
      </c>
      <c r="G27" s="37">
        <v>2715</v>
      </c>
      <c r="H27" s="38">
        <f t="shared" si="1"/>
        <v>40.222222222222221</v>
      </c>
      <c r="I27" s="39">
        <v>40.630000000000003</v>
      </c>
      <c r="J27" s="38">
        <f t="shared" si="2"/>
        <v>16.342288888888891</v>
      </c>
      <c r="L27" s="53">
        <v>21</v>
      </c>
      <c r="M27" s="34" t="s">
        <v>69</v>
      </c>
      <c r="N27" s="40">
        <f t="shared" si="3"/>
        <v>40.630000000000003</v>
      </c>
      <c r="O27" s="40">
        <f t="shared" si="3"/>
        <v>16.342288888888891</v>
      </c>
      <c r="P27" s="30">
        <v>70.209999999999994</v>
      </c>
      <c r="Q27" s="49">
        <v>0.88</v>
      </c>
      <c r="R27" s="43">
        <f t="shared" si="4"/>
        <v>14381.214222222225</v>
      </c>
      <c r="S27" s="49">
        <v>0.77</v>
      </c>
      <c r="T27" s="43">
        <f t="shared" si="5"/>
        <v>12583.562444444446</v>
      </c>
      <c r="U27" s="49">
        <v>42</v>
      </c>
      <c r="V27" s="49">
        <v>66</v>
      </c>
      <c r="W27" s="30">
        <v>29.14</v>
      </c>
      <c r="X27" s="30">
        <v>44.07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78000</v>
      </c>
      <c r="D29" s="45">
        <v>150</v>
      </c>
      <c r="E29" s="45">
        <v>4.5</v>
      </c>
      <c r="F29" s="36">
        <f t="shared" si="0"/>
        <v>675</v>
      </c>
      <c r="G29" s="37">
        <v>2635</v>
      </c>
      <c r="H29" s="38">
        <f t="shared" si="1"/>
        <v>39.037037037037038</v>
      </c>
      <c r="I29" s="39">
        <v>39.229999999999997</v>
      </c>
      <c r="J29" s="38">
        <f t="shared" si="2"/>
        <v>15.314229629629629</v>
      </c>
      <c r="L29" s="53">
        <v>23</v>
      </c>
      <c r="M29" s="34" t="s">
        <v>71</v>
      </c>
      <c r="N29" s="40">
        <f t="shared" si="3"/>
        <v>39.229999999999997</v>
      </c>
      <c r="O29" s="40">
        <f t="shared" si="3"/>
        <v>15.314229629629629</v>
      </c>
      <c r="P29" s="30">
        <v>71.849999999999994</v>
      </c>
      <c r="Q29" s="49">
        <v>0.91</v>
      </c>
      <c r="R29" s="43">
        <f t="shared" si="4"/>
        <v>13935.948962962962</v>
      </c>
      <c r="S29" s="49">
        <v>0.81</v>
      </c>
      <c r="T29" s="43">
        <f t="shared" si="5"/>
        <v>12404.526</v>
      </c>
      <c r="U29" s="49">
        <v>40</v>
      </c>
      <c r="V29" s="49">
        <v>66</v>
      </c>
      <c r="W29" s="30">
        <v>32.520000000000003</v>
      </c>
      <c r="X29" s="30">
        <v>41.69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116</v>
      </c>
      <c r="E3" s="11" t="s">
        <v>7</v>
      </c>
      <c r="F3" t="s">
        <v>87</v>
      </c>
      <c r="G3" s="7"/>
      <c r="L3" s="1"/>
      <c r="M3" s="11" t="s">
        <v>5</v>
      </c>
      <c r="N3" t="str">
        <f>C3</f>
        <v>Adamus</v>
      </c>
      <c r="P3" s="11" t="s">
        <v>7</v>
      </c>
      <c r="Q3" s="12" t="str">
        <f>F3</f>
        <v>18.09.11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117</v>
      </c>
      <c r="L4" s="1"/>
      <c r="M4" s="11" t="s">
        <v>9</v>
      </c>
      <c r="P4" s="11" t="s">
        <v>11</v>
      </c>
      <c r="Q4" s="12" t="str">
        <f>F4</f>
        <v>23.04.11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79000</v>
      </c>
      <c r="D11" s="45">
        <v>150</v>
      </c>
      <c r="E11" s="45">
        <v>3</v>
      </c>
      <c r="F11" s="36">
        <f t="shared" ref="F11:F29" si="0">D11*E11</f>
        <v>450</v>
      </c>
      <c r="G11" s="37">
        <v>1826</v>
      </c>
      <c r="H11" s="38">
        <f t="shared" ref="H11:H29" si="1">G11*10/F11</f>
        <v>40.577777777777776</v>
      </c>
      <c r="I11" s="39">
        <v>37.299999999999997</v>
      </c>
      <c r="J11" s="38">
        <f t="shared" ref="J11:J29" si="2">H11*I11/100</f>
        <v>15.135511111111109</v>
      </c>
      <c r="K11"/>
      <c r="L11" s="46">
        <v>5</v>
      </c>
      <c r="M11" s="47" t="s">
        <v>53</v>
      </c>
      <c r="N11" s="40">
        <f t="shared" ref="N11:O29" si="3">I11</f>
        <v>37.299999999999997</v>
      </c>
      <c r="O11" s="40">
        <f t="shared" si="3"/>
        <v>15.135511111111109</v>
      </c>
      <c r="P11" s="30">
        <v>68.84</v>
      </c>
      <c r="Q11" s="49">
        <v>0.88</v>
      </c>
      <c r="R11" s="43">
        <f t="shared" ref="R11:R29" si="4">O11*Q11*1000</f>
        <v>13319.249777777775</v>
      </c>
      <c r="S11" s="49">
        <v>0.78</v>
      </c>
      <c r="T11" s="43">
        <f t="shared" ref="T11:T29" si="5">O11*S11*1000</f>
        <v>11805.698666666665</v>
      </c>
      <c r="U11" s="49">
        <v>33</v>
      </c>
      <c r="V11" s="49">
        <v>63</v>
      </c>
      <c r="W11" s="30">
        <v>27.93</v>
      </c>
      <c r="X11" s="30">
        <v>43.72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78000</v>
      </c>
      <c r="D15" s="45">
        <v>150</v>
      </c>
      <c r="E15" s="45">
        <v>3</v>
      </c>
      <c r="F15" s="36">
        <f t="shared" si="0"/>
        <v>450</v>
      </c>
      <c r="G15" s="37">
        <v>1695</v>
      </c>
      <c r="H15" s="38">
        <f t="shared" si="1"/>
        <v>37.666666666666664</v>
      </c>
      <c r="I15" s="39">
        <v>36.39</v>
      </c>
      <c r="J15" s="38">
        <f t="shared" si="2"/>
        <v>13.706899999999997</v>
      </c>
      <c r="K15"/>
      <c r="L15" s="46">
        <v>9</v>
      </c>
      <c r="M15" s="34" t="s">
        <v>57</v>
      </c>
      <c r="N15" s="40">
        <f t="shared" si="3"/>
        <v>36.39</v>
      </c>
      <c r="O15" s="40">
        <f t="shared" si="3"/>
        <v>13.706899999999997</v>
      </c>
      <c r="P15" s="30">
        <v>69.47</v>
      </c>
      <c r="Q15" s="49">
        <v>0.89</v>
      </c>
      <c r="R15" s="43">
        <f t="shared" si="4"/>
        <v>12199.140999999998</v>
      </c>
      <c r="S15" s="49">
        <v>0.78</v>
      </c>
      <c r="T15" s="43">
        <f t="shared" si="5"/>
        <v>10691.382</v>
      </c>
      <c r="U15" s="49">
        <v>35</v>
      </c>
      <c r="V15" s="49">
        <v>63</v>
      </c>
      <c r="W15" s="30">
        <v>27.61</v>
      </c>
      <c r="X15" s="30">
        <v>42.58</v>
      </c>
    </row>
    <row r="16" spans="1:24" s="6" customFormat="1" ht="15.95" customHeight="1">
      <c r="A16" s="46">
        <v>10</v>
      </c>
      <c r="B16" s="34" t="s">
        <v>58</v>
      </c>
      <c r="C16" s="48">
        <v>77000</v>
      </c>
      <c r="D16" s="45">
        <v>150</v>
      </c>
      <c r="E16" s="45">
        <v>3</v>
      </c>
      <c r="F16" s="36">
        <f t="shared" si="0"/>
        <v>450</v>
      </c>
      <c r="G16" s="37">
        <v>1744</v>
      </c>
      <c r="H16" s="38">
        <f t="shared" si="1"/>
        <v>38.755555555555553</v>
      </c>
      <c r="I16" s="39">
        <v>37.65</v>
      </c>
      <c r="J16" s="38">
        <f t="shared" si="2"/>
        <v>14.591466666666665</v>
      </c>
      <c r="K16"/>
      <c r="L16" s="46">
        <v>10</v>
      </c>
      <c r="M16" s="34" t="s">
        <v>58</v>
      </c>
      <c r="N16" s="40">
        <f t="shared" si="3"/>
        <v>37.65</v>
      </c>
      <c r="O16" s="40">
        <f t="shared" si="3"/>
        <v>14.591466666666665</v>
      </c>
      <c r="P16" s="30">
        <v>68.069999999999993</v>
      </c>
      <c r="Q16" s="49">
        <v>0.88</v>
      </c>
      <c r="R16" s="43">
        <f t="shared" si="4"/>
        <v>12840.490666666667</v>
      </c>
      <c r="S16" s="49">
        <v>0.77</v>
      </c>
      <c r="T16" s="43">
        <f t="shared" si="5"/>
        <v>11235.429333333332</v>
      </c>
      <c r="U16" s="49">
        <v>37</v>
      </c>
      <c r="V16" s="49">
        <v>63</v>
      </c>
      <c r="W16" s="30">
        <v>26.95</v>
      </c>
      <c r="X16" s="30">
        <v>42.67</v>
      </c>
    </row>
    <row r="17" spans="1:24" s="6" customFormat="1" ht="15.95" customHeight="1">
      <c r="A17" s="46">
        <v>11</v>
      </c>
      <c r="B17" s="34" t="s">
        <v>59</v>
      </c>
      <c r="C17" s="48">
        <v>77000</v>
      </c>
      <c r="D17" s="45">
        <v>150</v>
      </c>
      <c r="E17" s="45">
        <v>3</v>
      </c>
      <c r="F17" s="36">
        <f t="shared" si="0"/>
        <v>450</v>
      </c>
      <c r="G17" s="37">
        <v>1547</v>
      </c>
      <c r="H17" s="38">
        <f t="shared" si="1"/>
        <v>34.37777777777778</v>
      </c>
      <c r="I17" s="39">
        <v>36.94</v>
      </c>
      <c r="J17" s="38">
        <f t="shared" si="2"/>
        <v>12.699151111111112</v>
      </c>
      <c r="K17"/>
      <c r="L17" s="46">
        <v>11</v>
      </c>
      <c r="M17" s="34" t="s">
        <v>59</v>
      </c>
      <c r="N17" s="40">
        <f t="shared" si="3"/>
        <v>36.94</v>
      </c>
      <c r="O17" s="40">
        <f t="shared" si="3"/>
        <v>12.699151111111112</v>
      </c>
      <c r="P17" s="30">
        <v>68.34</v>
      </c>
      <c r="Q17" s="49">
        <v>0.89</v>
      </c>
      <c r="R17" s="43">
        <f t="shared" si="4"/>
        <v>11302.244488888889</v>
      </c>
      <c r="S17" s="49">
        <v>0.78</v>
      </c>
      <c r="T17" s="43">
        <f t="shared" si="5"/>
        <v>9905.3378666666686</v>
      </c>
      <c r="U17" s="49">
        <v>36</v>
      </c>
      <c r="V17" s="49">
        <v>64</v>
      </c>
      <c r="W17" s="30">
        <v>27.74</v>
      </c>
      <c r="X17" s="30">
        <v>42.92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79000</v>
      </c>
      <c r="D19" s="45">
        <v>150</v>
      </c>
      <c r="E19" s="45">
        <v>3</v>
      </c>
      <c r="F19" s="36">
        <f t="shared" si="0"/>
        <v>450</v>
      </c>
      <c r="G19" s="37">
        <v>1625</v>
      </c>
      <c r="H19" s="38">
        <f t="shared" si="1"/>
        <v>36.111111111111114</v>
      </c>
      <c r="I19" s="39">
        <v>37.33</v>
      </c>
      <c r="J19" s="38">
        <f t="shared" si="2"/>
        <v>13.480277777777779</v>
      </c>
      <c r="K19"/>
      <c r="L19" s="46">
        <v>13</v>
      </c>
      <c r="M19" s="34" t="s">
        <v>61</v>
      </c>
      <c r="N19" s="40">
        <f t="shared" si="3"/>
        <v>37.33</v>
      </c>
      <c r="O19" s="40">
        <f t="shared" si="3"/>
        <v>13.480277777777779</v>
      </c>
      <c r="P19" s="30">
        <v>70.010000000000005</v>
      </c>
      <c r="Q19" s="49">
        <v>0.88</v>
      </c>
      <c r="R19" s="43">
        <f t="shared" si="4"/>
        <v>11862.644444444446</v>
      </c>
      <c r="S19" s="49">
        <v>0.78</v>
      </c>
      <c r="T19" s="43">
        <f t="shared" si="5"/>
        <v>10514.616666666669</v>
      </c>
      <c r="U19" s="49">
        <v>42</v>
      </c>
      <c r="V19" s="49">
        <v>65</v>
      </c>
      <c r="W19" s="30">
        <v>27.63</v>
      </c>
      <c r="X19" s="30">
        <v>41.53</v>
      </c>
    </row>
    <row r="20" spans="1:24" s="6" customFormat="1" ht="15.95" customHeight="1">
      <c r="A20" s="46">
        <v>14</v>
      </c>
      <c r="B20" s="34" t="s">
        <v>62</v>
      </c>
      <c r="C20" s="48">
        <v>78000</v>
      </c>
      <c r="D20" s="45">
        <v>150</v>
      </c>
      <c r="E20" s="45">
        <v>3</v>
      </c>
      <c r="F20" s="36">
        <f t="shared" si="0"/>
        <v>450</v>
      </c>
      <c r="G20" s="37">
        <v>1674</v>
      </c>
      <c r="H20" s="38">
        <f t="shared" si="1"/>
        <v>37.200000000000003</v>
      </c>
      <c r="I20" s="39">
        <v>37.520000000000003</v>
      </c>
      <c r="J20" s="38">
        <f t="shared" si="2"/>
        <v>13.957440000000002</v>
      </c>
      <c r="K20"/>
      <c r="L20" s="46">
        <v>14</v>
      </c>
      <c r="M20" s="34" t="s">
        <v>62</v>
      </c>
      <c r="N20" s="40">
        <f t="shared" si="3"/>
        <v>37.520000000000003</v>
      </c>
      <c r="O20" s="40">
        <f t="shared" si="3"/>
        <v>13.957440000000002</v>
      </c>
      <c r="P20" s="30">
        <v>70.27</v>
      </c>
      <c r="Q20" s="49">
        <v>0.9</v>
      </c>
      <c r="R20" s="43">
        <f t="shared" si="4"/>
        <v>12561.696000000002</v>
      </c>
      <c r="S20" s="49">
        <v>0.8</v>
      </c>
      <c r="T20" s="43">
        <f t="shared" si="5"/>
        <v>11165.952000000003</v>
      </c>
      <c r="U20" s="49">
        <v>38</v>
      </c>
      <c r="V20" s="49">
        <v>65</v>
      </c>
      <c r="W20" s="30">
        <v>29.87</v>
      </c>
      <c r="X20" s="30">
        <v>40.65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79500</v>
      </c>
      <c r="D23" s="45">
        <v>150</v>
      </c>
      <c r="E23" s="45">
        <v>3</v>
      </c>
      <c r="F23" s="36">
        <f t="shared" si="0"/>
        <v>450</v>
      </c>
      <c r="G23" s="37">
        <v>1683</v>
      </c>
      <c r="H23" s="38">
        <f t="shared" si="1"/>
        <v>37.4</v>
      </c>
      <c r="I23" s="39">
        <v>34.69</v>
      </c>
      <c r="J23" s="38">
        <f t="shared" si="2"/>
        <v>12.97406</v>
      </c>
      <c r="K23"/>
      <c r="L23" s="46">
        <v>17</v>
      </c>
      <c r="M23" s="34" t="s">
        <v>65</v>
      </c>
      <c r="N23" s="40">
        <f t="shared" si="3"/>
        <v>34.69</v>
      </c>
      <c r="O23" s="40">
        <f t="shared" si="3"/>
        <v>12.97406</v>
      </c>
      <c r="P23" s="30">
        <v>69.69</v>
      </c>
      <c r="Q23" s="49">
        <v>0.89</v>
      </c>
      <c r="R23" s="43">
        <f t="shared" si="4"/>
        <v>11546.913399999999</v>
      </c>
      <c r="S23" s="49">
        <v>0.79</v>
      </c>
      <c r="T23" s="43">
        <f t="shared" si="5"/>
        <v>10249.5074</v>
      </c>
      <c r="U23" s="49">
        <v>34</v>
      </c>
      <c r="V23" s="49">
        <v>63</v>
      </c>
      <c r="W23" s="30">
        <v>25.42</v>
      </c>
      <c r="X23" s="30">
        <v>44.14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78000</v>
      </c>
      <c r="D25" s="45">
        <v>150</v>
      </c>
      <c r="E25" s="45">
        <v>3</v>
      </c>
      <c r="F25" s="36">
        <f t="shared" si="0"/>
        <v>450</v>
      </c>
      <c r="G25" s="37">
        <v>1656</v>
      </c>
      <c r="H25" s="38">
        <f t="shared" si="1"/>
        <v>36.799999999999997</v>
      </c>
      <c r="I25" s="39">
        <v>33.049999999999997</v>
      </c>
      <c r="J25" s="38">
        <f t="shared" si="2"/>
        <v>12.162399999999998</v>
      </c>
      <c r="L25" s="53">
        <v>19</v>
      </c>
      <c r="M25" s="34" t="s">
        <v>67</v>
      </c>
      <c r="N25" s="40">
        <f t="shared" si="3"/>
        <v>33.049999999999997</v>
      </c>
      <c r="O25" s="40">
        <f t="shared" si="3"/>
        <v>12.162399999999998</v>
      </c>
      <c r="P25" s="30">
        <v>67.680000000000007</v>
      </c>
      <c r="Q25" s="49">
        <v>0.87</v>
      </c>
      <c r="R25" s="43">
        <f t="shared" si="4"/>
        <v>10581.287999999999</v>
      </c>
      <c r="S25" s="49">
        <v>0.76</v>
      </c>
      <c r="T25" s="43">
        <f t="shared" si="5"/>
        <v>9243.4239999999991</v>
      </c>
      <c r="U25" s="49">
        <v>40</v>
      </c>
      <c r="V25" s="49">
        <v>64</v>
      </c>
      <c r="W25" s="30">
        <v>25.99</v>
      </c>
      <c r="X25" s="30">
        <v>44.7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77000</v>
      </c>
      <c r="D27" s="45">
        <v>150</v>
      </c>
      <c r="E27" s="45">
        <v>3</v>
      </c>
      <c r="F27" s="36">
        <f t="shared" si="0"/>
        <v>450</v>
      </c>
      <c r="G27" s="37">
        <v>1743</v>
      </c>
      <c r="H27" s="38">
        <f t="shared" si="1"/>
        <v>38.733333333333334</v>
      </c>
      <c r="I27" s="39">
        <v>35.520000000000003</v>
      </c>
      <c r="J27" s="38">
        <f t="shared" si="2"/>
        <v>13.758080000000001</v>
      </c>
      <c r="L27" s="53">
        <v>21</v>
      </c>
      <c r="M27" s="34" t="s">
        <v>69</v>
      </c>
      <c r="N27" s="40">
        <f t="shared" si="3"/>
        <v>35.520000000000003</v>
      </c>
      <c r="O27" s="40">
        <f t="shared" si="3"/>
        <v>13.758080000000001</v>
      </c>
      <c r="P27" s="30">
        <v>69.89</v>
      </c>
      <c r="Q27" s="49">
        <v>0.9</v>
      </c>
      <c r="R27" s="43">
        <f t="shared" si="4"/>
        <v>12382.272000000003</v>
      </c>
      <c r="S27" s="49">
        <v>0.8</v>
      </c>
      <c r="T27" s="43">
        <f t="shared" si="5"/>
        <v>11006.464000000002</v>
      </c>
      <c r="U27" s="49">
        <v>35</v>
      </c>
      <c r="V27" s="49">
        <v>64</v>
      </c>
      <c r="W27" s="30">
        <v>27.33</v>
      </c>
      <c r="X27" s="30">
        <v>42.48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3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78000</v>
      </c>
      <c r="D29" s="45">
        <v>150</v>
      </c>
      <c r="E29" s="45">
        <v>3</v>
      </c>
      <c r="F29" s="36">
        <f t="shared" si="0"/>
        <v>450</v>
      </c>
      <c r="G29" s="37">
        <v>1636</v>
      </c>
      <c r="H29" s="38">
        <f t="shared" si="1"/>
        <v>36.355555555555554</v>
      </c>
      <c r="I29" s="39">
        <v>38.69</v>
      </c>
      <c r="J29" s="38">
        <f t="shared" si="2"/>
        <v>14.065964444444443</v>
      </c>
      <c r="L29" s="53">
        <v>23</v>
      </c>
      <c r="M29" s="34" t="s">
        <v>71</v>
      </c>
      <c r="N29" s="40">
        <f t="shared" si="3"/>
        <v>38.69</v>
      </c>
      <c r="O29" s="40">
        <f t="shared" si="3"/>
        <v>14.065964444444443</v>
      </c>
      <c r="P29" s="30">
        <v>70.78</v>
      </c>
      <c r="Q29" s="49">
        <v>0.9</v>
      </c>
      <c r="R29" s="43">
        <f t="shared" si="4"/>
        <v>12659.367999999999</v>
      </c>
      <c r="S29" s="49">
        <v>0.8</v>
      </c>
      <c r="T29" s="43">
        <f t="shared" si="5"/>
        <v>11252.771555555555</v>
      </c>
      <c r="U29" s="49">
        <v>40</v>
      </c>
      <c r="V29" s="49">
        <v>66</v>
      </c>
      <c r="W29" s="30">
        <v>29.75</v>
      </c>
      <c r="X29" s="30">
        <v>41.7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118</v>
      </c>
      <c r="E3" s="11" t="s">
        <v>7</v>
      </c>
      <c r="F3" t="s">
        <v>99</v>
      </c>
      <c r="G3" s="7"/>
      <c r="L3" s="1"/>
      <c r="M3" s="11" t="s">
        <v>5</v>
      </c>
      <c r="N3" t="str">
        <f>C3</f>
        <v>RYDZ</v>
      </c>
      <c r="P3" s="11" t="s">
        <v>7</v>
      </c>
      <c r="Q3" s="12" t="str">
        <f>F3</f>
        <v>14.09.11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119</v>
      </c>
      <c r="L4" s="1"/>
      <c r="M4" s="11" t="s">
        <v>9</v>
      </c>
      <c r="P4" s="11" t="s">
        <v>11</v>
      </c>
      <c r="Q4" s="12" t="str">
        <f>F4</f>
        <v>12.04.11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48">
        <v>74000</v>
      </c>
      <c r="D13" s="45">
        <v>120</v>
      </c>
      <c r="E13" s="45">
        <v>3</v>
      </c>
      <c r="F13" s="36">
        <f t="shared" ref="F13:F28" si="0">D13*E13</f>
        <v>360</v>
      </c>
      <c r="G13" s="37">
        <v>1879</v>
      </c>
      <c r="H13" s="38">
        <f t="shared" ref="H13:H28" si="1">G13*10/F13</f>
        <v>52.194444444444443</v>
      </c>
      <c r="I13" s="39">
        <v>36.97</v>
      </c>
      <c r="J13" s="38">
        <f t="shared" ref="J13:J28" si="2">H13*I13/100</f>
        <v>19.296286111111112</v>
      </c>
      <c r="K13"/>
      <c r="L13" s="46">
        <v>7</v>
      </c>
      <c r="M13" s="34" t="s">
        <v>55</v>
      </c>
      <c r="N13" s="40">
        <f t="shared" ref="N13:O28" si="3">I13</f>
        <v>36.97</v>
      </c>
      <c r="O13" s="40">
        <f t="shared" si="3"/>
        <v>19.296286111111112</v>
      </c>
      <c r="P13" s="30">
        <v>71.25</v>
      </c>
      <c r="Q13" s="49">
        <v>0.84</v>
      </c>
      <c r="R13" s="43">
        <f t="shared" ref="R13:R28" si="4">O13*Q13*1000</f>
        <v>16208.880333333333</v>
      </c>
      <c r="S13" s="49">
        <v>0.73</v>
      </c>
      <c r="T13" s="43">
        <f t="shared" ref="T13:T28" si="5">O13*S13*1000</f>
        <v>14086.28886111111</v>
      </c>
      <c r="U13" s="49">
        <v>47</v>
      </c>
      <c r="V13" s="49">
        <v>65</v>
      </c>
      <c r="W13" s="30">
        <v>33.33</v>
      </c>
      <c r="X13" s="30">
        <v>39.18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75000</v>
      </c>
      <c r="D15" s="45">
        <v>120</v>
      </c>
      <c r="E15" s="45">
        <v>3</v>
      </c>
      <c r="F15" s="36">
        <f t="shared" si="0"/>
        <v>360</v>
      </c>
      <c r="G15" s="37">
        <v>1940</v>
      </c>
      <c r="H15" s="38">
        <f t="shared" si="1"/>
        <v>53.888888888888886</v>
      </c>
      <c r="I15" s="39">
        <v>37.520000000000003</v>
      </c>
      <c r="J15" s="38">
        <f t="shared" si="2"/>
        <v>20.219111111111111</v>
      </c>
      <c r="K15"/>
      <c r="L15" s="46">
        <v>9</v>
      </c>
      <c r="M15" s="34" t="s">
        <v>57</v>
      </c>
      <c r="N15" s="40">
        <f t="shared" si="3"/>
        <v>37.520000000000003</v>
      </c>
      <c r="O15" s="40">
        <f t="shared" si="3"/>
        <v>20.219111111111111</v>
      </c>
      <c r="P15" s="30">
        <v>71.599999999999994</v>
      </c>
      <c r="Q15" s="49">
        <v>0.84</v>
      </c>
      <c r="R15" s="43">
        <f t="shared" si="4"/>
        <v>16984.053333333333</v>
      </c>
      <c r="S15" s="49">
        <v>0.73</v>
      </c>
      <c r="T15" s="43">
        <f t="shared" si="5"/>
        <v>14759.951111111111</v>
      </c>
      <c r="U15" s="49">
        <v>53</v>
      </c>
      <c r="V15" s="49">
        <v>67</v>
      </c>
      <c r="W15" s="30">
        <v>34.020000000000003</v>
      </c>
      <c r="X15" s="30">
        <v>39.950000000000003</v>
      </c>
    </row>
    <row r="16" spans="1:24" s="6" customFormat="1" ht="15.95" customHeight="1">
      <c r="A16" s="46">
        <v>10</v>
      </c>
      <c r="B16" s="34" t="s">
        <v>58</v>
      </c>
      <c r="C16" s="48">
        <v>74000</v>
      </c>
      <c r="D16" s="45">
        <v>120</v>
      </c>
      <c r="E16" s="45">
        <v>3</v>
      </c>
      <c r="F16" s="36">
        <f t="shared" si="0"/>
        <v>360</v>
      </c>
      <c r="G16" s="37">
        <v>1770</v>
      </c>
      <c r="H16" s="38">
        <f t="shared" si="1"/>
        <v>49.166666666666664</v>
      </c>
      <c r="I16" s="39">
        <v>41.81</v>
      </c>
      <c r="J16" s="38">
        <f t="shared" si="2"/>
        <v>20.556583333333332</v>
      </c>
      <c r="K16"/>
      <c r="L16" s="46">
        <v>10</v>
      </c>
      <c r="M16" s="34" t="s">
        <v>58</v>
      </c>
      <c r="N16" s="40">
        <f t="shared" si="3"/>
        <v>41.81</v>
      </c>
      <c r="O16" s="40">
        <f t="shared" si="3"/>
        <v>20.556583333333332</v>
      </c>
      <c r="P16" s="30">
        <v>73.599999999999994</v>
      </c>
      <c r="Q16" s="49">
        <v>0.92</v>
      </c>
      <c r="R16" s="43">
        <f t="shared" si="4"/>
        <v>18912.056666666667</v>
      </c>
      <c r="S16" s="49">
        <v>0.82</v>
      </c>
      <c r="T16" s="43">
        <f t="shared" si="5"/>
        <v>16856.398333333331</v>
      </c>
      <c r="U16" s="49">
        <v>51</v>
      </c>
      <c r="V16" s="49">
        <v>71</v>
      </c>
      <c r="W16" s="30">
        <v>34.99</v>
      </c>
      <c r="X16" s="30">
        <v>37.28</v>
      </c>
    </row>
    <row r="17" spans="1:24" s="6" customFormat="1" ht="15.95" customHeight="1">
      <c r="A17" s="46">
        <v>11</v>
      </c>
      <c r="B17" s="34" t="s">
        <v>59</v>
      </c>
      <c r="C17" s="48">
        <v>74000</v>
      </c>
      <c r="D17" s="45">
        <v>120</v>
      </c>
      <c r="E17" s="45">
        <v>3</v>
      </c>
      <c r="F17" s="36">
        <f t="shared" si="0"/>
        <v>360</v>
      </c>
      <c r="G17" s="37">
        <v>1998</v>
      </c>
      <c r="H17" s="38">
        <f t="shared" si="1"/>
        <v>55.5</v>
      </c>
      <c r="I17" s="39">
        <v>38.42</v>
      </c>
      <c r="J17" s="38">
        <f t="shared" si="2"/>
        <v>21.3231</v>
      </c>
      <c r="K17"/>
      <c r="L17" s="46">
        <v>11</v>
      </c>
      <c r="M17" s="34" t="s">
        <v>59</v>
      </c>
      <c r="N17" s="40">
        <f t="shared" si="3"/>
        <v>38.42</v>
      </c>
      <c r="O17" s="40">
        <f t="shared" si="3"/>
        <v>21.3231</v>
      </c>
      <c r="P17" s="30">
        <v>74.8</v>
      </c>
      <c r="Q17" s="49">
        <v>0.91</v>
      </c>
      <c r="R17" s="43">
        <f t="shared" si="4"/>
        <v>19404.021000000001</v>
      </c>
      <c r="S17" s="49">
        <v>0.81</v>
      </c>
      <c r="T17" s="43">
        <f t="shared" si="5"/>
        <v>17271.710999999999</v>
      </c>
      <c r="U17" s="49">
        <v>37</v>
      </c>
      <c r="V17" s="49">
        <v>66</v>
      </c>
      <c r="W17" s="30">
        <v>36.74</v>
      </c>
      <c r="X17" s="30">
        <v>35.950000000000003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30"/>
      <c r="Q18" s="42"/>
      <c r="R18" s="43"/>
      <c r="S18" s="42"/>
      <c r="T18" s="43"/>
      <c r="U18" s="44"/>
      <c r="V18" s="44"/>
      <c r="W18" s="30">
        <v>34.99</v>
      </c>
      <c r="X18" s="30">
        <v>37.28</v>
      </c>
    </row>
    <row r="19" spans="1:24" s="6" customFormat="1" ht="15.95" customHeight="1">
      <c r="A19" s="46">
        <v>13</v>
      </c>
      <c r="B19" s="34" t="s">
        <v>61</v>
      </c>
      <c r="C19" s="48">
        <v>75000</v>
      </c>
      <c r="D19" s="45">
        <v>120</v>
      </c>
      <c r="E19" s="45">
        <v>3</v>
      </c>
      <c r="F19" s="36">
        <f t="shared" si="0"/>
        <v>360</v>
      </c>
      <c r="G19" s="37">
        <v>1936</v>
      </c>
      <c r="H19" s="38">
        <f t="shared" si="1"/>
        <v>53.777777777777779</v>
      </c>
      <c r="I19" s="39">
        <v>36.229999999999997</v>
      </c>
      <c r="J19" s="38">
        <f t="shared" si="2"/>
        <v>19.483688888888889</v>
      </c>
      <c r="K19"/>
      <c r="L19" s="46">
        <v>13</v>
      </c>
      <c r="M19" s="34" t="s">
        <v>61</v>
      </c>
      <c r="N19" s="40">
        <f t="shared" si="3"/>
        <v>36.229999999999997</v>
      </c>
      <c r="O19" s="40">
        <f t="shared" si="3"/>
        <v>19.483688888888889</v>
      </c>
      <c r="P19" s="30">
        <v>72.900000000000006</v>
      </c>
      <c r="Q19" s="49">
        <v>0.94</v>
      </c>
      <c r="R19" s="43">
        <f t="shared" si="4"/>
        <v>18314.667555555556</v>
      </c>
      <c r="S19" s="49">
        <v>0.84</v>
      </c>
      <c r="T19" s="43">
        <f t="shared" si="5"/>
        <v>16366.298666666666</v>
      </c>
      <c r="U19" s="49">
        <v>54</v>
      </c>
      <c r="V19" s="49">
        <v>73</v>
      </c>
      <c r="W19" s="30">
        <v>36.17</v>
      </c>
      <c r="X19" s="30">
        <v>38.33</v>
      </c>
    </row>
    <row r="20" spans="1:24" s="6" customFormat="1" ht="15.95" customHeight="1">
      <c r="A20" s="46">
        <v>14</v>
      </c>
      <c r="B20" s="34" t="s">
        <v>62</v>
      </c>
      <c r="C20" s="48">
        <v>75000</v>
      </c>
      <c r="D20" s="45">
        <v>120</v>
      </c>
      <c r="E20" s="45">
        <v>3</v>
      </c>
      <c r="F20" s="36">
        <f t="shared" si="0"/>
        <v>360</v>
      </c>
      <c r="G20" s="37">
        <v>2075</v>
      </c>
      <c r="H20" s="38">
        <f t="shared" si="1"/>
        <v>57.638888888888886</v>
      </c>
      <c r="I20" s="39">
        <v>36.29</v>
      </c>
      <c r="J20" s="38">
        <f t="shared" si="2"/>
        <v>20.91715277777778</v>
      </c>
      <c r="K20"/>
      <c r="L20" s="46">
        <v>14</v>
      </c>
      <c r="M20" s="34" t="s">
        <v>62</v>
      </c>
      <c r="N20" s="40">
        <f t="shared" si="3"/>
        <v>36.29</v>
      </c>
      <c r="O20" s="40">
        <f t="shared" si="3"/>
        <v>20.91715277777778</v>
      </c>
      <c r="P20" s="30">
        <v>72.599999999999994</v>
      </c>
      <c r="Q20" s="49">
        <v>0.94</v>
      </c>
      <c r="R20" s="43">
        <f t="shared" si="4"/>
        <v>19662.123611111114</v>
      </c>
      <c r="S20" s="49">
        <v>0.84</v>
      </c>
      <c r="T20" s="43">
        <f t="shared" si="5"/>
        <v>17570.408333333333</v>
      </c>
      <c r="U20" s="49">
        <v>42</v>
      </c>
      <c r="V20" s="49">
        <v>68</v>
      </c>
      <c r="W20" s="30">
        <v>33.11</v>
      </c>
      <c r="X20" s="30">
        <v>39.99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30"/>
      <c r="Q22" s="42"/>
      <c r="R22" s="43"/>
      <c r="S22" s="42"/>
      <c r="T22" s="43"/>
      <c r="U22" s="44"/>
      <c r="V22" s="44"/>
      <c r="W22" s="30">
        <v>36.74</v>
      </c>
      <c r="X22" s="30">
        <v>35.950000000000003</v>
      </c>
    </row>
    <row r="23" spans="1:24" s="6" customFormat="1" ht="15.95" customHeight="1">
      <c r="A23" s="46">
        <v>17</v>
      </c>
      <c r="B23" s="34" t="s">
        <v>65</v>
      </c>
      <c r="C23" s="48">
        <v>75000</v>
      </c>
      <c r="D23" s="45">
        <v>120</v>
      </c>
      <c r="E23" s="45">
        <v>3</v>
      </c>
      <c r="F23" s="36">
        <f t="shared" si="0"/>
        <v>360</v>
      </c>
      <c r="G23" s="37">
        <v>2190</v>
      </c>
      <c r="H23" s="38">
        <f t="shared" si="1"/>
        <v>60.833333333333336</v>
      </c>
      <c r="I23" s="39">
        <v>34.06</v>
      </c>
      <c r="J23" s="38">
        <f t="shared" si="2"/>
        <v>20.719833333333337</v>
      </c>
      <c r="K23"/>
      <c r="L23" s="46">
        <v>17</v>
      </c>
      <c r="M23" s="34" t="s">
        <v>65</v>
      </c>
      <c r="N23" s="40">
        <f t="shared" si="3"/>
        <v>34.06</v>
      </c>
      <c r="O23" s="40">
        <f t="shared" si="3"/>
        <v>20.719833333333337</v>
      </c>
      <c r="P23" s="30">
        <v>71.06</v>
      </c>
      <c r="Q23" s="49">
        <v>0.9</v>
      </c>
      <c r="R23" s="43">
        <f t="shared" si="4"/>
        <v>18647.850000000006</v>
      </c>
      <c r="S23" s="49">
        <v>0.79</v>
      </c>
      <c r="T23" s="43">
        <f t="shared" si="5"/>
        <v>16368.668333333335</v>
      </c>
      <c r="U23" s="49">
        <v>42</v>
      </c>
      <c r="V23" s="49">
        <v>66</v>
      </c>
      <c r="W23" s="30">
        <v>34.99</v>
      </c>
      <c r="X23" s="30">
        <v>37.28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74000</v>
      </c>
      <c r="D25" s="45">
        <v>120</v>
      </c>
      <c r="E25" s="45">
        <v>3</v>
      </c>
      <c r="F25" s="36">
        <f t="shared" si="0"/>
        <v>360</v>
      </c>
      <c r="G25" s="37">
        <v>1880</v>
      </c>
      <c r="H25" s="38">
        <f t="shared" si="1"/>
        <v>52.222222222222221</v>
      </c>
      <c r="I25" s="39">
        <v>35.39</v>
      </c>
      <c r="J25" s="38">
        <f t="shared" si="2"/>
        <v>18.481444444444445</v>
      </c>
      <c r="L25" s="53">
        <v>19</v>
      </c>
      <c r="M25" s="34" t="s">
        <v>67</v>
      </c>
      <c r="N25" s="40">
        <f t="shared" si="3"/>
        <v>35.39</v>
      </c>
      <c r="O25" s="40">
        <f t="shared" si="3"/>
        <v>18.481444444444445</v>
      </c>
      <c r="P25" s="30">
        <v>73.5</v>
      </c>
      <c r="Q25" s="49">
        <v>0.93</v>
      </c>
      <c r="R25" s="43">
        <f t="shared" si="4"/>
        <v>17187.743333333332</v>
      </c>
      <c r="S25" s="49">
        <v>0.83</v>
      </c>
      <c r="T25" s="43">
        <f t="shared" si="5"/>
        <v>15339.598888888888</v>
      </c>
      <c r="U25" s="44"/>
      <c r="V25" s="44"/>
      <c r="W25" s="30">
        <v>34.99</v>
      </c>
      <c r="X25" s="30">
        <v>37.28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74000</v>
      </c>
      <c r="D27" s="45">
        <v>120</v>
      </c>
      <c r="E27" s="45">
        <v>3</v>
      </c>
      <c r="F27" s="36">
        <f t="shared" si="0"/>
        <v>360</v>
      </c>
      <c r="G27" s="37">
        <v>2040</v>
      </c>
      <c r="H27" s="38">
        <f t="shared" si="1"/>
        <v>56.666666666666664</v>
      </c>
      <c r="I27" s="39">
        <v>35.450000000000003</v>
      </c>
      <c r="J27" s="38">
        <f t="shared" si="2"/>
        <v>20.088333333333335</v>
      </c>
      <c r="L27" s="53">
        <v>21</v>
      </c>
      <c r="M27" s="34" t="s">
        <v>69</v>
      </c>
      <c r="N27" s="40">
        <f t="shared" si="3"/>
        <v>35.450000000000003</v>
      </c>
      <c r="O27" s="40">
        <f t="shared" si="3"/>
        <v>20.088333333333335</v>
      </c>
      <c r="P27" s="30">
        <v>75.099999999999994</v>
      </c>
      <c r="Q27" s="49">
        <v>0.95</v>
      </c>
      <c r="R27" s="43">
        <f t="shared" si="4"/>
        <v>19083.916666666668</v>
      </c>
      <c r="S27" s="49">
        <v>0.85</v>
      </c>
      <c r="T27" s="43">
        <f t="shared" si="5"/>
        <v>17075.083333333336</v>
      </c>
      <c r="U27" s="49">
        <v>50</v>
      </c>
      <c r="V27" s="49">
        <v>71</v>
      </c>
      <c r="W27" s="30">
        <v>35.909999999999997</v>
      </c>
      <c r="X27" s="30">
        <v>36.47</v>
      </c>
    </row>
    <row r="28" spans="1:24" ht="15.95" customHeight="1">
      <c r="A28" s="53">
        <v>22</v>
      </c>
      <c r="B28" s="47" t="s">
        <v>70</v>
      </c>
      <c r="C28" s="54">
        <v>75000</v>
      </c>
      <c r="D28" s="45">
        <v>120</v>
      </c>
      <c r="E28" s="45">
        <v>3</v>
      </c>
      <c r="F28" s="36">
        <f t="shared" si="0"/>
        <v>360</v>
      </c>
      <c r="G28" s="37">
        <v>1930</v>
      </c>
      <c r="H28" s="38">
        <f t="shared" si="1"/>
        <v>53.611111111111114</v>
      </c>
      <c r="I28" s="39">
        <v>37.61</v>
      </c>
      <c r="J28" s="38">
        <f t="shared" si="2"/>
        <v>20.163138888888888</v>
      </c>
      <c r="L28" s="53">
        <v>22</v>
      </c>
      <c r="M28" s="47" t="s">
        <v>70</v>
      </c>
      <c r="N28" s="40">
        <f t="shared" si="3"/>
        <v>37.61</v>
      </c>
      <c r="O28" s="40">
        <f t="shared" si="3"/>
        <v>20.163138888888888</v>
      </c>
      <c r="P28" s="30">
        <v>73.3</v>
      </c>
      <c r="Q28" s="49">
        <v>0.95</v>
      </c>
      <c r="R28" s="43">
        <f t="shared" si="4"/>
        <v>19154.981944444444</v>
      </c>
      <c r="S28" s="49">
        <v>0.85</v>
      </c>
      <c r="T28" s="43">
        <f t="shared" si="5"/>
        <v>17138.668055555554</v>
      </c>
      <c r="U28" s="49">
        <v>33</v>
      </c>
      <c r="V28" s="49">
        <v>66</v>
      </c>
      <c r="W28" s="30">
        <v>35.85</v>
      </c>
      <c r="X28" s="30">
        <v>38.99</v>
      </c>
    </row>
    <row r="29" spans="1:24" ht="15.95" customHeight="1">
      <c r="A29" s="53">
        <v>23</v>
      </c>
      <c r="B29" s="34" t="s">
        <v>71</v>
      </c>
      <c r="C29" s="35"/>
      <c r="D29" s="30"/>
      <c r="E29" s="30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B1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120</v>
      </c>
      <c r="E3" s="11" t="s">
        <v>7</v>
      </c>
      <c r="F3" t="s">
        <v>121</v>
      </c>
      <c r="G3" s="7"/>
      <c r="L3" s="1"/>
      <c r="M3" s="11" t="s">
        <v>5</v>
      </c>
      <c r="N3" t="str">
        <f>C3</f>
        <v>WÓJCIK</v>
      </c>
      <c r="P3" s="11" t="s">
        <v>7</v>
      </c>
      <c r="Q3" s="12" t="str">
        <f>F3</f>
        <v>19.09.11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106</v>
      </c>
      <c r="L4" s="1"/>
      <c r="M4" s="11" t="s">
        <v>9</v>
      </c>
      <c r="P4" s="11" t="s">
        <v>11</v>
      </c>
      <c r="Q4" s="12" t="str">
        <f>F4</f>
        <v>24.04.11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48">
        <v>81000</v>
      </c>
      <c r="D13" s="45">
        <v>97</v>
      </c>
      <c r="E13" s="45">
        <v>6</v>
      </c>
      <c r="F13" s="36">
        <f t="shared" ref="F13:F28" si="0">D13*E13</f>
        <v>582</v>
      </c>
      <c r="G13" s="37">
        <v>2766</v>
      </c>
      <c r="H13" s="38">
        <f t="shared" ref="H13:H28" si="1">G13*10/F13</f>
        <v>47.52577319587629</v>
      </c>
      <c r="I13" s="39">
        <v>40.64</v>
      </c>
      <c r="J13" s="38">
        <f t="shared" ref="J13:J28" si="2">H13*I13/100</f>
        <v>19.314474226804126</v>
      </c>
      <c r="K13"/>
      <c r="L13" s="46">
        <v>7</v>
      </c>
      <c r="M13" s="34" t="s">
        <v>55</v>
      </c>
      <c r="N13" s="40">
        <f t="shared" ref="N13:O28" si="3">I13</f>
        <v>40.64</v>
      </c>
      <c r="O13" s="40">
        <f t="shared" si="3"/>
        <v>19.314474226804126</v>
      </c>
      <c r="P13" s="30">
        <v>71.209999999999994</v>
      </c>
      <c r="Q13" s="49">
        <v>0.93</v>
      </c>
      <c r="R13" s="43">
        <f t="shared" ref="R13:R28" si="4">O13*Q13*1000</f>
        <v>17962.461030927836</v>
      </c>
      <c r="S13" s="49">
        <v>0.83</v>
      </c>
      <c r="T13" s="43">
        <f t="shared" ref="T13:T28" si="5">O13*S13*1000</f>
        <v>16031.013608247424</v>
      </c>
      <c r="U13" s="49">
        <v>40</v>
      </c>
      <c r="V13" s="49">
        <v>67</v>
      </c>
      <c r="W13" s="30">
        <v>33.33</v>
      </c>
      <c r="X13" s="30">
        <v>39.18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81000</v>
      </c>
      <c r="D15" s="45">
        <v>97</v>
      </c>
      <c r="E15" s="45">
        <v>6</v>
      </c>
      <c r="F15" s="36">
        <f t="shared" si="0"/>
        <v>582</v>
      </c>
      <c r="G15" s="37">
        <v>2912</v>
      </c>
      <c r="H15" s="38">
        <f t="shared" si="1"/>
        <v>50.034364261168385</v>
      </c>
      <c r="I15" s="39">
        <v>42.58</v>
      </c>
      <c r="J15" s="38">
        <f t="shared" si="2"/>
        <v>21.304632302405498</v>
      </c>
      <c r="K15"/>
      <c r="L15" s="46">
        <v>9</v>
      </c>
      <c r="M15" s="34" t="s">
        <v>57</v>
      </c>
      <c r="N15" s="40">
        <f t="shared" si="3"/>
        <v>42.58</v>
      </c>
      <c r="O15" s="40">
        <f t="shared" si="3"/>
        <v>21.304632302405498</v>
      </c>
      <c r="P15" s="30">
        <v>71.58</v>
      </c>
      <c r="Q15" s="49">
        <v>0.93</v>
      </c>
      <c r="R15" s="43">
        <f t="shared" si="4"/>
        <v>19813.308041237113</v>
      </c>
      <c r="S15" s="49">
        <v>0.83</v>
      </c>
      <c r="T15" s="43">
        <f t="shared" si="5"/>
        <v>17682.844810996565</v>
      </c>
      <c r="U15" s="49">
        <v>44</v>
      </c>
      <c r="V15" s="49">
        <v>69</v>
      </c>
      <c r="W15" s="30">
        <v>34.020000000000003</v>
      </c>
      <c r="X15" s="30">
        <v>39.950000000000003</v>
      </c>
    </row>
    <row r="16" spans="1:24" s="6" customFormat="1" ht="15.95" customHeight="1">
      <c r="A16" s="46">
        <v>10</v>
      </c>
      <c r="B16" s="34" t="s">
        <v>58</v>
      </c>
      <c r="C16" s="48">
        <v>80000</v>
      </c>
      <c r="D16" s="45">
        <v>97</v>
      </c>
      <c r="E16" s="45">
        <v>6</v>
      </c>
      <c r="F16" s="36">
        <f t="shared" si="0"/>
        <v>582</v>
      </c>
      <c r="G16" s="37">
        <v>2846</v>
      </c>
      <c r="H16" s="38">
        <f t="shared" si="1"/>
        <v>48.900343642611681</v>
      </c>
      <c r="I16" s="39">
        <v>44.27</v>
      </c>
      <c r="J16" s="38">
        <f t="shared" si="2"/>
        <v>21.648182130584193</v>
      </c>
      <c r="K16"/>
      <c r="L16" s="46">
        <v>10</v>
      </c>
      <c r="M16" s="34" t="s">
        <v>58</v>
      </c>
      <c r="N16" s="40">
        <f t="shared" si="3"/>
        <v>44.27</v>
      </c>
      <c r="O16" s="40">
        <f t="shared" si="3"/>
        <v>21.648182130584193</v>
      </c>
      <c r="P16" s="30">
        <v>73.59</v>
      </c>
      <c r="Q16" s="49">
        <v>0.95</v>
      </c>
      <c r="R16" s="43">
        <f t="shared" si="4"/>
        <v>20565.773024054979</v>
      </c>
      <c r="S16" s="49">
        <v>0.86</v>
      </c>
      <c r="T16" s="43">
        <f t="shared" si="5"/>
        <v>18617.436632302404</v>
      </c>
      <c r="U16" s="49">
        <v>50</v>
      </c>
      <c r="V16" s="49">
        <v>72</v>
      </c>
      <c r="W16" s="30">
        <v>36.03</v>
      </c>
      <c r="X16" s="30">
        <v>36.15</v>
      </c>
    </row>
    <row r="17" spans="1:24" s="6" customFormat="1" ht="15.95" customHeight="1">
      <c r="A17" s="46">
        <v>11</v>
      </c>
      <c r="B17" s="34" t="s">
        <v>59</v>
      </c>
      <c r="C17" s="48">
        <v>80000</v>
      </c>
      <c r="D17" s="45">
        <v>97</v>
      </c>
      <c r="E17" s="45">
        <v>6</v>
      </c>
      <c r="F17" s="36">
        <f t="shared" si="0"/>
        <v>582</v>
      </c>
      <c r="G17" s="37">
        <v>2878</v>
      </c>
      <c r="H17" s="38">
        <f t="shared" si="1"/>
        <v>49.450171821305844</v>
      </c>
      <c r="I17" s="39">
        <v>46.35</v>
      </c>
      <c r="J17" s="38">
        <f t="shared" si="2"/>
        <v>22.920154639175259</v>
      </c>
      <c r="K17"/>
      <c r="L17" s="46">
        <v>11</v>
      </c>
      <c r="M17" s="34" t="s">
        <v>59</v>
      </c>
      <c r="N17" s="40">
        <f t="shared" si="3"/>
        <v>46.35</v>
      </c>
      <c r="O17" s="40">
        <f t="shared" si="3"/>
        <v>22.920154639175259</v>
      </c>
      <c r="P17" s="30">
        <v>74.739999999999995</v>
      </c>
      <c r="Q17" s="49">
        <v>0.95</v>
      </c>
      <c r="R17" s="43">
        <f t="shared" si="4"/>
        <v>21774.146907216495</v>
      </c>
      <c r="S17" s="49">
        <v>0.85</v>
      </c>
      <c r="T17" s="43">
        <f t="shared" si="5"/>
        <v>19482.131443298967</v>
      </c>
      <c r="U17" s="49">
        <v>43</v>
      </c>
      <c r="V17" s="49">
        <v>69</v>
      </c>
      <c r="W17" s="30">
        <v>36.74</v>
      </c>
      <c r="X17" s="30">
        <v>35.950000000000003</v>
      </c>
    </row>
    <row r="18" spans="1:24" s="6" customFormat="1" ht="15.95" customHeight="1">
      <c r="A18" s="46">
        <v>12</v>
      </c>
      <c r="B18" s="34" t="s">
        <v>60</v>
      </c>
      <c r="C18" s="48">
        <v>81000</v>
      </c>
      <c r="D18" s="45">
        <v>97</v>
      </c>
      <c r="E18" s="45">
        <v>6</v>
      </c>
      <c r="F18" s="36">
        <f t="shared" si="0"/>
        <v>582</v>
      </c>
      <c r="G18" s="37">
        <v>2806</v>
      </c>
      <c r="H18" s="38">
        <f t="shared" si="1"/>
        <v>48.213058419243985</v>
      </c>
      <c r="I18" s="39">
        <v>41.79</v>
      </c>
      <c r="J18" s="38">
        <f t="shared" si="2"/>
        <v>20.148237113402061</v>
      </c>
      <c r="K18"/>
      <c r="L18" s="46">
        <v>12</v>
      </c>
      <c r="M18" s="34" t="s">
        <v>60</v>
      </c>
      <c r="N18" s="40">
        <f t="shared" si="3"/>
        <v>41.79</v>
      </c>
      <c r="O18" s="40">
        <f t="shared" si="3"/>
        <v>20.148237113402061</v>
      </c>
      <c r="P18" s="30">
        <v>73.92</v>
      </c>
      <c r="Q18" s="49">
        <v>0.94</v>
      </c>
      <c r="R18" s="43">
        <f t="shared" si="4"/>
        <v>18939.342886597933</v>
      </c>
      <c r="S18" s="49">
        <v>0.84</v>
      </c>
      <c r="T18" s="43">
        <f t="shared" si="5"/>
        <v>16924.51917525773</v>
      </c>
      <c r="U18" s="49">
        <v>42</v>
      </c>
      <c r="V18" s="49">
        <v>69</v>
      </c>
      <c r="W18" s="30">
        <v>34.99</v>
      </c>
      <c r="X18" s="30">
        <v>37.28</v>
      </c>
    </row>
    <row r="19" spans="1:24" s="6" customFormat="1" ht="15.95" customHeight="1">
      <c r="A19" s="46">
        <v>13</v>
      </c>
      <c r="B19" s="34" t="s">
        <v>61</v>
      </c>
      <c r="C19" s="48">
        <v>81000</v>
      </c>
      <c r="D19" s="45">
        <v>97</v>
      </c>
      <c r="E19" s="45">
        <v>6</v>
      </c>
      <c r="F19" s="36">
        <f t="shared" si="0"/>
        <v>582</v>
      </c>
      <c r="G19" s="37">
        <v>3248</v>
      </c>
      <c r="H19" s="38">
        <f t="shared" si="1"/>
        <v>55.807560137457045</v>
      </c>
      <c r="I19" s="39">
        <v>44.33</v>
      </c>
      <c r="J19" s="38">
        <f t="shared" si="2"/>
        <v>24.739491408934711</v>
      </c>
      <c r="K19"/>
      <c r="L19" s="46">
        <v>13</v>
      </c>
      <c r="M19" s="34" t="s">
        <v>61</v>
      </c>
      <c r="N19" s="40">
        <f t="shared" si="3"/>
        <v>44.33</v>
      </c>
      <c r="O19" s="40">
        <f t="shared" si="3"/>
        <v>24.739491408934711</v>
      </c>
      <c r="P19" s="30">
        <v>72.930000000000007</v>
      </c>
      <c r="Q19" s="49">
        <v>0.94</v>
      </c>
      <c r="R19" s="43">
        <f t="shared" si="4"/>
        <v>23255.121924398627</v>
      </c>
      <c r="S19" s="49">
        <v>0.84</v>
      </c>
      <c r="T19" s="43">
        <f t="shared" si="5"/>
        <v>20781.172783505157</v>
      </c>
      <c r="U19" s="49">
        <v>40</v>
      </c>
      <c r="V19" s="49">
        <v>68</v>
      </c>
      <c r="W19" s="30">
        <v>36.17</v>
      </c>
      <c r="X19" s="30">
        <v>38.33</v>
      </c>
    </row>
    <row r="20" spans="1:24" s="6" customFormat="1" ht="15.95" customHeight="1">
      <c r="A20" s="46">
        <v>14</v>
      </c>
      <c r="B20" s="34" t="s">
        <v>62</v>
      </c>
      <c r="C20" s="48">
        <v>81000</v>
      </c>
      <c r="D20" s="45">
        <v>97</v>
      </c>
      <c r="E20" s="45">
        <v>6</v>
      </c>
      <c r="F20" s="36">
        <f t="shared" si="0"/>
        <v>582</v>
      </c>
      <c r="G20" s="37">
        <v>3072</v>
      </c>
      <c r="H20" s="38">
        <f t="shared" si="1"/>
        <v>52.783505154639172</v>
      </c>
      <c r="I20" s="39">
        <v>43.59</v>
      </c>
      <c r="J20" s="38">
        <f t="shared" si="2"/>
        <v>23.008329896907217</v>
      </c>
      <c r="K20"/>
      <c r="L20" s="46">
        <v>14</v>
      </c>
      <c r="M20" s="34" t="s">
        <v>62</v>
      </c>
      <c r="N20" s="40">
        <f t="shared" si="3"/>
        <v>43.59</v>
      </c>
      <c r="O20" s="40">
        <f t="shared" si="3"/>
        <v>23.008329896907217</v>
      </c>
      <c r="P20" s="30">
        <v>72.47</v>
      </c>
      <c r="Q20" s="49">
        <v>0.93</v>
      </c>
      <c r="R20" s="43">
        <f t="shared" si="4"/>
        <v>21397.746804123712</v>
      </c>
      <c r="S20" s="49">
        <v>0.82</v>
      </c>
      <c r="T20" s="43">
        <f t="shared" si="5"/>
        <v>18866.830515463917</v>
      </c>
      <c r="U20" s="49">
        <v>41</v>
      </c>
      <c r="V20" s="49">
        <v>68</v>
      </c>
      <c r="W20" s="30">
        <v>33.11</v>
      </c>
      <c r="X20" s="30">
        <v>39.99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>
        <v>80000</v>
      </c>
      <c r="D22" s="45">
        <v>97</v>
      </c>
      <c r="E22" s="45">
        <v>6</v>
      </c>
      <c r="F22" s="36">
        <f t="shared" si="0"/>
        <v>582</v>
      </c>
      <c r="G22" s="37">
        <v>3078</v>
      </c>
      <c r="H22" s="38">
        <f t="shared" si="1"/>
        <v>52.886597938144327</v>
      </c>
      <c r="I22" s="39">
        <v>40.06</v>
      </c>
      <c r="J22" s="38">
        <f t="shared" si="2"/>
        <v>21.186371134020618</v>
      </c>
      <c r="L22" s="46">
        <v>16</v>
      </c>
      <c r="M22" s="34" t="s">
        <v>64</v>
      </c>
      <c r="N22" s="40">
        <f t="shared" si="3"/>
        <v>40.06</v>
      </c>
      <c r="O22" s="40">
        <f t="shared" si="3"/>
        <v>21.186371134020618</v>
      </c>
      <c r="P22" s="30">
        <v>71.05</v>
      </c>
      <c r="Q22" s="49">
        <v>0.92</v>
      </c>
      <c r="R22" s="43">
        <f t="shared" si="4"/>
        <v>19491.461443298969</v>
      </c>
      <c r="S22" s="49">
        <v>0.82</v>
      </c>
      <c r="T22" s="43">
        <f t="shared" si="5"/>
        <v>17372.824329896903</v>
      </c>
      <c r="U22" s="49">
        <v>43</v>
      </c>
      <c r="V22" s="49">
        <v>68</v>
      </c>
      <c r="W22" s="30">
        <v>34.619999999999997</v>
      </c>
      <c r="X22" s="30">
        <v>40.9</v>
      </c>
    </row>
    <row r="23" spans="1:24" s="6" customFormat="1" ht="15.95" customHeight="1">
      <c r="A23" s="46">
        <v>17</v>
      </c>
      <c r="B23" s="34" t="s">
        <v>65</v>
      </c>
      <c r="C23" s="48">
        <v>81000</v>
      </c>
      <c r="D23" s="45">
        <v>97</v>
      </c>
      <c r="E23" s="45">
        <v>6</v>
      </c>
      <c r="F23" s="36">
        <f t="shared" si="0"/>
        <v>582</v>
      </c>
      <c r="G23" s="37">
        <v>3202</v>
      </c>
      <c r="H23" s="38">
        <f t="shared" si="1"/>
        <v>55.017182130584196</v>
      </c>
      <c r="I23" s="39">
        <v>39.1</v>
      </c>
      <c r="J23" s="38">
        <f t="shared" si="2"/>
        <v>21.511718213058419</v>
      </c>
      <c r="K23"/>
      <c r="L23" s="46">
        <v>17</v>
      </c>
      <c r="M23" s="34" t="s">
        <v>65</v>
      </c>
      <c r="N23" s="40">
        <f t="shared" si="3"/>
        <v>39.1</v>
      </c>
      <c r="O23" s="40">
        <f t="shared" si="3"/>
        <v>21.511718213058419</v>
      </c>
      <c r="P23" s="30">
        <v>71.06</v>
      </c>
      <c r="Q23" s="49">
        <v>0.92</v>
      </c>
      <c r="R23" s="43">
        <f t="shared" si="4"/>
        <v>19790.780756013744</v>
      </c>
      <c r="S23" s="49">
        <v>0.82</v>
      </c>
      <c r="T23" s="43">
        <f t="shared" si="5"/>
        <v>17639.6089347079</v>
      </c>
      <c r="U23" s="49">
        <v>43</v>
      </c>
      <c r="V23" s="49">
        <v>68</v>
      </c>
      <c r="W23" s="30">
        <v>31.34</v>
      </c>
      <c r="X23" s="30">
        <v>40.549999999999997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81000</v>
      </c>
      <c r="D25" s="45">
        <v>97</v>
      </c>
      <c r="E25" s="45">
        <v>6</v>
      </c>
      <c r="F25" s="36">
        <f t="shared" si="0"/>
        <v>582</v>
      </c>
      <c r="G25" s="37">
        <v>3400</v>
      </c>
      <c r="H25" s="38">
        <f t="shared" si="1"/>
        <v>58.419243986254294</v>
      </c>
      <c r="I25" s="39">
        <v>40.299999999999997</v>
      </c>
      <c r="J25" s="38">
        <f t="shared" si="2"/>
        <v>23.542955326460479</v>
      </c>
      <c r="L25" s="53">
        <v>19</v>
      </c>
      <c r="M25" s="34" t="s">
        <v>67</v>
      </c>
      <c r="N25" s="40">
        <f t="shared" si="3"/>
        <v>40.299999999999997</v>
      </c>
      <c r="O25" s="40">
        <f t="shared" si="3"/>
        <v>23.542955326460479</v>
      </c>
      <c r="P25" s="30">
        <v>73.64</v>
      </c>
      <c r="Q25" s="49">
        <v>0.95</v>
      </c>
      <c r="R25" s="43">
        <f t="shared" si="4"/>
        <v>22365.807560137455</v>
      </c>
      <c r="S25" s="49">
        <v>0.85</v>
      </c>
      <c r="T25" s="43">
        <f t="shared" si="5"/>
        <v>20011.512027491408</v>
      </c>
      <c r="U25" s="49">
        <v>44</v>
      </c>
      <c r="V25" s="49">
        <v>69</v>
      </c>
      <c r="W25" s="30">
        <v>37.24</v>
      </c>
      <c r="X25" s="30">
        <v>35.85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81000</v>
      </c>
      <c r="D27" s="45">
        <v>97</v>
      </c>
      <c r="E27" s="45">
        <v>6</v>
      </c>
      <c r="F27" s="36">
        <f t="shared" si="0"/>
        <v>582</v>
      </c>
      <c r="G27" s="37">
        <v>3276</v>
      </c>
      <c r="H27" s="38">
        <f t="shared" si="1"/>
        <v>56.288659793814432</v>
      </c>
      <c r="I27" s="39">
        <v>39.54</v>
      </c>
      <c r="J27" s="38">
        <f t="shared" si="2"/>
        <v>22.256536082474227</v>
      </c>
      <c r="L27" s="53">
        <v>21</v>
      </c>
      <c r="M27" s="34" t="s">
        <v>69</v>
      </c>
      <c r="N27" s="40">
        <f t="shared" si="3"/>
        <v>39.54</v>
      </c>
      <c r="O27" s="40">
        <f t="shared" si="3"/>
        <v>22.256536082474227</v>
      </c>
      <c r="P27" s="30">
        <v>74.98</v>
      </c>
      <c r="Q27" s="49">
        <v>0.95</v>
      </c>
      <c r="R27" s="43">
        <f t="shared" si="4"/>
        <v>21143.709278350514</v>
      </c>
      <c r="S27" s="49">
        <v>0.85</v>
      </c>
      <c r="T27" s="43">
        <f t="shared" si="5"/>
        <v>18918.055670103095</v>
      </c>
      <c r="U27" s="49">
        <v>45</v>
      </c>
      <c r="V27" s="49">
        <v>70</v>
      </c>
      <c r="W27" s="30">
        <v>35.909999999999997</v>
      </c>
      <c r="X27" s="30">
        <v>36.47</v>
      </c>
    </row>
    <row r="28" spans="1:24" ht="15.95" customHeight="1">
      <c r="A28" s="53">
        <v>22</v>
      </c>
      <c r="B28" s="47" t="s">
        <v>70</v>
      </c>
      <c r="C28" s="54">
        <v>81000</v>
      </c>
      <c r="D28" s="45">
        <v>97</v>
      </c>
      <c r="E28" s="45">
        <v>6</v>
      </c>
      <c r="F28" s="36">
        <f t="shared" si="0"/>
        <v>582</v>
      </c>
      <c r="G28" s="37">
        <v>2812</v>
      </c>
      <c r="H28" s="38">
        <f t="shared" si="1"/>
        <v>48.31615120274914</v>
      </c>
      <c r="I28" s="39">
        <v>41.95</v>
      </c>
      <c r="J28" s="38">
        <f t="shared" si="2"/>
        <v>20.268625429553264</v>
      </c>
      <c r="L28" s="53">
        <v>22</v>
      </c>
      <c r="M28" s="47" t="s">
        <v>70</v>
      </c>
      <c r="N28" s="40">
        <f t="shared" si="3"/>
        <v>41.95</v>
      </c>
      <c r="O28" s="40">
        <f t="shared" si="3"/>
        <v>20.268625429553264</v>
      </c>
      <c r="P28" s="30">
        <v>73.05</v>
      </c>
      <c r="Q28" s="49">
        <v>0.92</v>
      </c>
      <c r="R28" s="43">
        <f t="shared" si="4"/>
        <v>18647.135395189005</v>
      </c>
      <c r="S28" s="49">
        <v>0.82</v>
      </c>
      <c r="T28" s="43">
        <f t="shared" si="5"/>
        <v>16620.272852233677</v>
      </c>
      <c r="U28" s="49">
        <v>43</v>
      </c>
      <c r="V28" s="49">
        <v>68</v>
      </c>
      <c r="W28" s="30">
        <v>35.85</v>
      </c>
      <c r="X28" s="30">
        <v>38.99</v>
      </c>
    </row>
    <row r="29" spans="1:24" ht="15.95" customHeight="1">
      <c r="A29" s="53">
        <v>23</v>
      </c>
      <c r="B29" s="34" t="s">
        <v>71</v>
      </c>
      <c r="C29" s="35"/>
      <c r="D29" s="30"/>
      <c r="E29" s="30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"/>
  <sheetViews>
    <sheetView workbookViewId="0">
      <selection activeCell="K7" sqref="K7"/>
    </sheetView>
  </sheetViews>
  <sheetFormatPr defaultRowHeight="12.75"/>
  <cols>
    <col min="1" max="1" width="14.140625" style="106" customWidth="1"/>
    <col min="2" max="2" width="17.85546875" style="106" customWidth="1"/>
    <col min="3" max="3" width="12.5703125" style="106" customWidth="1"/>
    <col min="4" max="4" width="12.7109375" style="142" customWidth="1"/>
    <col min="5" max="5" width="17.85546875" style="142" customWidth="1"/>
    <col min="6" max="6" width="16.7109375" style="106" customWidth="1"/>
    <col min="7" max="7" width="15.7109375" style="106" customWidth="1"/>
    <col min="8" max="8" width="15.85546875" style="106" customWidth="1"/>
    <col min="9" max="9" width="20" style="106" customWidth="1"/>
    <col min="10" max="16384" width="9.140625" style="106"/>
  </cols>
  <sheetData>
    <row r="1" spans="2:9" ht="22.5">
      <c r="B1" s="101" t="s">
        <v>144</v>
      </c>
      <c r="C1" s="102"/>
      <c r="D1" s="103"/>
      <c r="E1" s="103"/>
      <c r="F1" s="104"/>
      <c r="G1" s="104"/>
      <c r="H1" s="104"/>
      <c r="I1" s="105"/>
    </row>
    <row r="2" spans="2:9" ht="20.25">
      <c r="B2" s="107" t="s">
        <v>145</v>
      </c>
      <c r="C2" s="108"/>
      <c r="D2" s="103"/>
      <c r="E2" s="103"/>
      <c r="F2" s="104"/>
      <c r="G2" s="104"/>
      <c r="H2" s="104"/>
      <c r="I2" s="109"/>
    </row>
    <row r="3" spans="2:9" ht="20.25">
      <c r="B3" s="107" t="s">
        <v>146</v>
      </c>
      <c r="C3" s="108"/>
      <c r="D3" s="103"/>
      <c r="E3" s="103"/>
      <c r="F3" s="104"/>
      <c r="G3" s="104"/>
      <c r="H3" s="104"/>
      <c r="I3" s="105"/>
    </row>
    <row r="4" spans="2:9" ht="18" thickBot="1">
      <c r="B4" s="110" t="s">
        <v>147</v>
      </c>
      <c r="C4" s="111"/>
      <c r="D4" s="112"/>
      <c r="E4" s="112"/>
      <c r="F4" s="113"/>
      <c r="G4" s="113"/>
      <c r="H4" s="113"/>
      <c r="I4" s="114"/>
    </row>
    <row r="5" spans="2:9" ht="17.25" customHeight="1">
      <c r="B5" s="115" t="s">
        <v>29</v>
      </c>
      <c r="C5" s="116" t="s">
        <v>148</v>
      </c>
      <c r="D5" s="116" t="s">
        <v>149</v>
      </c>
      <c r="E5" s="117" t="s">
        <v>150</v>
      </c>
      <c r="F5" s="118" t="s">
        <v>151</v>
      </c>
      <c r="G5" s="116" t="s">
        <v>152</v>
      </c>
      <c r="H5" s="116" t="s">
        <v>153</v>
      </c>
      <c r="I5" s="119" t="s">
        <v>154</v>
      </c>
    </row>
    <row r="6" spans="2:9" ht="16.5" customHeight="1" thickBot="1">
      <c r="B6" s="120" t="s">
        <v>14</v>
      </c>
      <c r="C6" s="121"/>
      <c r="D6" s="121" t="s">
        <v>155</v>
      </c>
      <c r="E6" s="122" t="s">
        <v>156</v>
      </c>
      <c r="F6" s="121" t="s">
        <v>157</v>
      </c>
      <c r="G6" s="121" t="s">
        <v>158</v>
      </c>
      <c r="H6" s="121" t="s">
        <v>159</v>
      </c>
      <c r="I6" s="123" t="s">
        <v>160</v>
      </c>
    </row>
    <row r="7" spans="2:9" ht="18">
      <c r="B7" s="70" t="s">
        <v>122</v>
      </c>
      <c r="C7" s="124">
        <v>230</v>
      </c>
      <c r="D7" s="125">
        <f>COUNT('11-ISO-Kiszonka-MARCISZAK'!C11,'11-ISO-Kiszonka-KURZAWA'!C11,'11-ISO-Kiszonka-MARCISZ'!C11,'11-ISO-Kiszonka-CZAJA'!C11,'11-ISO-Kiszonka-ŻOŁĘDNICA'!C11,'11-ISO-Kiszonka-WONIEŚĆ'!C11,'11-ISO-Kiszonka-RADAN'!C11,'11-ISO-Kiszonka-PIORUNKOWICE'!C11,'11-ISO-Kiszonka-LAPCZYK'!C11,'11-ISO-Kiszonka-KSIĘŻYLAS'!C11,'11-ISO-Kiszonka-JAMY'!C11,'11-ISO-Kiszonka-JURCZYK'!C11,'11-ISO-Kiszonka-ADAMUS'!C11,'11-ISO-Kiszonka-RYDZ'!C11,'11-ISO-Kiszonka-WÓJCIK'!C11)</f>
        <v>9</v>
      </c>
      <c r="E7" s="125">
        <f>AVERAGE('11-ISO-Kiszonka-MARCISZAK'!C11,'11-ISO-Kiszonka-KURZAWA'!C11,'11-ISO-Kiszonka-MARCISZ'!C11,'11-ISO-Kiszonka-CZAJA'!C11,'11-ISO-Kiszonka-ŻOŁĘDNICA'!C11,'11-ISO-Kiszonka-WONIEŚĆ'!C11,'11-ISO-Kiszonka-RADAN'!C11,'11-ISO-Kiszonka-PIORUNKOWICE'!C11,'11-ISO-Kiszonka-LAPCZYK'!C11,'11-ISO-Kiszonka-KSIĘŻYLAS'!C11,'11-ISO-Kiszonka-JAMY'!C11,'11-ISO-Kiszonka-JURCZYK'!C11,'11-ISO-Kiszonka-ADAMUS'!C11,'11-ISO-Kiszonka-RYDZ'!C11,'11-ISO-Kiszonka-WÓJCIK'!C11)</f>
        <v>86592.888888888891</v>
      </c>
      <c r="F7" s="126">
        <f>AVERAGE('11-ISO-Kiszonka-MARCISZAK'!H11,'11-ISO-Kiszonka-KURZAWA'!H11,'11-ISO-Kiszonka-MARCISZ'!H11,'11-ISO-Kiszonka-CZAJA'!H11,'11-ISO-Kiszonka-ŻOŁĘDNICA'!H11,'11-ISO-Kiszonka-WONIEŚĆ'!H11,'11-ISO-Kiszonka-RADAN'!H11,'11-ISO-Kiszonka-PIORUNKOWICE'!H11,'11-ISO-Kiszonka-LAPCZYK'!H11,'11-ISO-Kiszonka-KSIĘŻYLAS'!H11,'11-ISO-Kiszonka-JAMY'!H11,'11-ISO-Kiszonka-JURCZYK'!H11,'11-ISO-Kiszonka-ADAMUS'!H11,'11-ISO-Kiszonka-RYDZ'!H11,'11-ISO-Kiszonka-WÓJCIK'!H11)</f>
        <v>45.714228686789937</v>
      </c>
      <c r="G7" s="126">
        <f>AVERAGE('11-ISO-Kiszonka-MARCISZAK'!I11,'11-ISO-Kiszonka-KURZAWA'!I11,'11-ISO-Kiszonka-MARCISZ'!I11,'11-ISO-Kiszonka-CZAJA'!I11,'11-ISO-Kiszonka-ŻOŁĘDNICA'!I11,'11-ISO-Kiszonka-WONIEŚĆ'!I11,'11-ISO-Kiszonka-RADAN'!I11,'11-ISO-Kiszonka-PIORUNKOWICE'!I11,'11-ISO-Kiszonka-LAPCZYK'!I11,'11-ISO-Kiszonka-KSIĘŻYLAS'!I11,'11-ISO-Kiszonka-JAMY'!I11,'11-ISO-Kiszonka-JURCZYK'!I11,'11-ISO-Kiszonka-ADAMUS'!I11,'11-ISO-Kiszonka-RYDZ'!I11,'11-ISO-Kiszonka-WÓJCIK'!I11)</f>
        <v>43.983333333333327</v>
      </c>
      <c r="H7" s="126">
        <f>AVERAGE('11-ISO-Kiszonka-MARCISZAK'!J11,'11-ISO-Kiszonka-KURZAWA'!J11,'11-ISO-Kiszonka-MARCISZ'!J11,'11-ISO-Kiszonka-CZAJA'!J11,'11-ISO-Kiszonka-ŻOŁĘDNICA'!J11,'11-ISO-Kiszonka-WONIEŚĆ'!J11,'11-ISO-Kiszonka-RADAN'!J11,'11-ISO-Kiszonka-PIORUNKOWICE'!J11,'11-ISO-Kiszonka-LAPCZYK'!J11,'11-ISO-Kiszonka-KSIĘŻYLAS'!J11,'11-ISO-Kiszonka-JAMY'!J11,'11-ISO-Kiszonka-JURCZYK'!J11,'11-ISO-Kiszonka-ADAMUS'!J11,'11-ISO-Kiszonka-RYDZ'!J11,'11-ISO-Kiszonka-WÓJCIK'!J11)</f>
        <v>19.912402713015879</v>
      </c>
      <c r="I7" s="127">
        <f>MAX('11-ISO-Kiszonka-MARCISZAK'!J11,'11-ISO-Kiszonka-KURZAWA'!J11,'11-ISO-Kiszonka-MARCISZ'!J11,'11-ISO-Kiszonka-CZAJA'!J11,'11-ISO-Kiszonka-ŻOŁĘDNICA'!J11,'11-ISO-Kiszonka-WONIEŚĆ'!J11,'11-ISO-Kiszonka-RADAN'!J11,'11-ISO-Kiszonka-PIORUNKOWICE'!J11,'11-ISO-Kiszonka-LAPCZYK'!J11,'11-ISO-Kiszonka-KSIĘŻYLAS'!J11,'11-ISO-Kiszonka-JAMY'!J11,'11-ISO-Kiszonka-JURCZYK'!J11,'11-ISO-Kiszonka-ADAMUS'!J11,'11-ISO-Kiszonka-RYDZ'!J11,'11-ISO-Kiszonka-WÓJCIK'!J11)</f>
        <v>25.197009966777408</v>
      </c>
    </row>
    <row r="8" spans="2:9" ht="18">
      <c r="B8" s="71" t="s">
        <v>123</v>
      </c>
      <c r="C8" s="128">
        <v>240</v>
      </c>
      <c r="D8" s="129">
        <f>COUNT('11-ISO-Kiszonka-MARCISZAK'!C13,'11-ISO-Kiszonka-KURZAWA'!C13,'11-ISO-Kiszonka-MARCISZ'!C13,'11-ISO-Kiszonka-CZAJA'!C13,'11-ISO-Kiszonka-ŻOŁĘDNICA'!C13,'11-ISO-Kiszonka-WONIEŚĆ'!C13,'11-ISO-Kiszonka-RADAN'!C13,'11-ISO-Kiszonka-PIORUNKOWICE'!C13,'11-ISO-Kiszonka-LAPCZYK'!C13,'11-ISO-Kiszonka-KSIĘŻYLAS'!C13,'11-ISO-Kiszonka-JAMY'!C13,'11-ISO-Kiszonka-JURCZYK'!C13,'11-ISO-Kiszonka-ADAMUS'!C13,'11-ISO-Kiszonka-RYDZ'!C13,'11-ISO-Kiszonka-WÓJCIK'!C13)</f>
        <v>9</v>
      </c>
      <c r="E8" s="129">
        <f>AVERAGE('11-ISO-Kiszonka-MARCISZAK'!C13,'11-ISO-Kiszonka-KURZAWA'!C13,'11-ISO-Kiszonka-MARCISZ'!C13,'11-ISO-Kiszonka-CZAJA'!C13,'11-ISO-Kiszonka-ŻOŁĘDNICA'!C13,'11-ISO-Kiszonka-WONIEŚĆ'!C13,'11-ISO-Kiszonka-RADAN'!C13,'11-ISO-Kiszonka-PIORUNKOWICE'!C13,'11-ISO-Kiszonka-LAPCZYK'!C13,'11-ISO-Kiszonka-KSIĘŻYLAS'!C13,'11-ISO-Kiszonka-JAMY'!C13,'11-ISO-Kiszonka-JURCZYK'!C13,'11-ISO-Kiszonka-ADAMUS'!C13,'11-ISO-Kiszonka-RYDZ'!C13,'11-ISO-Kiszonka-WÓJCIK'!C13)</f>
        <v>82407.444444444438</v>
      </c>
      <c r="F8" s="130">
        <f>AVERAGE('11-ISO-Kiszonka-MARCISZAK'!H13,'11-ISO-Kiszonka-KURZAWA'!H13,'11-ISO-Kiszonka-MARCISZ'!H13,'11-ISO-Kiszonka-CZAJA'!H13,'11-ISO-Kiszonka-ŻOŁĘDNICA'!H13,'11-ISO-Kiszonka-WONIEŚĆ'!H13,'11-ISO-Kiszonka-RADAN'!H13,'11-ISO-Kiszonka-PIORUNKOWICE'!H13,'11-ISO-Kiszonka-LAPCZYK'!H13,'11-ISO-Kiszonka-KSIĘŻYLAS'!H13,'11-ISO-Kiszonka-JAMY'!H13,'11-ISO-Kiszonka-JURCZYK'!H13,'11-ISO-Kiszonka-ADAMUS'!H13,'11-ISO-Kiszonka-RYDZ'!H13,'11-ISO-Kiszonka-WÓJCIK'!H13)</f>
        <v>43.702882243537751</v>
      </c>
      <c r="G8" s="130">
        <f>AVERAGE('11-ISO-Kiszonka-MARCISZAK'!I13,'11-ISO-Kiszonka-KURZAWA'!I13,'11-ISO-Kiszonka-MARCISZ'!I13,'11-ISO-Kiszonka-CZAJA'!I13,'11-ISO-Kiszonka-ŻOŁĘDNICA'!I13,'11-ISO-Kiszonka-WONIEŚĆ'!I13,'11-ISO-Kiszonka-RADAN'!I13,'11-ISO-Kiszonka-PIORUNKOWICE'!I13,'11-ISO-Kiszonka-LAPCZYK'!I13,'11-ISO-Kiszonka-KSIĘŻYLAS'!I13,'11-ISO-Kiszonka-JAMY'!I13,'11-ISO-Kiszonka-JURCZYK'!I13,'11-ISO-Kiszonka-ADAMUS'!I13,'11-ISO-Kiszonka-RYDZ'!I13,'11-ISO-Kiszonka-WÓJCIK'!I13)</f>
        <v>43.888888888888886</v>
      </c>
      <c r="H8" s="130">
        <f>AVERAGE('11-ISO-Kiszonka-MARCISZAK'!J13,'11-ISO-Kiszonka-KURZAWA'!J13,'11-ISO-Kiszonka-MARCISZ'!J13,'11-ISO-Kiszonka-CZAJA'!J13,'11-ISO-Kiszonka-ŻOŁĘDNICA'!J13,'11-ISO-Kiszonka-WONIEŚĆ'!J13,'11-ISO-Kiszonka-RADAN'!J13,'11-ISO-Kiszonka-PIORUNKOWICE'!J13,'11-ISO-Kiszonka-LAPCZYK'!J13,'11-ISO-Kiszonka-KSIĘŻYLAS'!J13,'11-ISO-Kiszonka-JAMY'!J13,'11-ISO-Kiszonka-JURCZYK'!J13,'11-ISO-Kiszonka-ADAMUS'!J13,'11-ISO-Kiszonka-RYDZ'!J13,'11-ISO-Kiszonka-WÓJCIK'!J13)</f>
        <v>18.789770989421349</v>
      </c>
      <c r="I8" s="131">
        <f>MAX('11-ISO-Kiszonka-MARCISZAK'!J13,'11-ISO-Kiszonka-KURZAWA'!J13,'11-ISO-Kiszonka-MARCISZ'!J13,'11-ISO-Kiszonka-CZAJA'!J13,'11-ISO-Kiszonka-ŻOŁĘDNICA'!J13,'11-ISO-Kiszonka-WONIEŚĆ'!J13,'11-ISO-Kiszonka-RADAN'!J13,'11-ISO-Kiszonka-PIORUNKOWICE'!J13,'11-ISO-Kiszonka-LAPCZYK'!J13,'11-ISO-Kiszonka-KSIĘŻYLAS'!J13,'11-ISO-Kiszonka-JAMY'!J13,'11-ISO-Kiszonka-JURCZYK'!J13,'11-ISO-Kiszonka-ADAMUS'!J13,'11-ISO-Kiszonka-RYDZ'!J13,'11-ISO-Kiszonka-WÓJCIK'!J13)</f>
        <v>23.717394136807815</v>
      </c>
    </row>
    <row r="9" spans="2:9" ht="18">
      <c r="B9" s="71" t="s">
        <v>124</v>
      </c>
      <c r="C9" s="128">
        <v>250</v>
      </c>
      <c r="D9" s="129">
        <f>COUNT('11-ISO-Kiszonka-MARCISZAK'!C15,'11-ISO-Kiszonka-KURZAWA'!C15,'11-ISO-Kiszonka-MARCISZ'!C15,'11-ISO-Kiszonka-CZAJA'!C15,'11-ISO-Kiszonka-ŻOŁĘDNICA'!C15,'11-ISO-Kiszonka-WONIEŚĆ'!C15,'11-ISO-Kiszonka-RADAN'!C15,'11-ISO-Kiszonka-PIORUNKOWICE'!C15,'11-ISO-Kiszonka-LAPCZYK'!C15,'11-ISO-Kiszonka-KSIĘŻYLAS'!C15,'11-ISO-Kiszonka-JAMY'!C15,'11-ISO-Kiszonka-JURCZYK'!C15,'11-ISO-Kiszonka-ADAMUS'!C15,'11-ISO-Kiszonka-RYDZ'!C15,'11-ISO-Kiszonka-WÓJCIK'!C15)</f>
        <v>13</v>
      </c>
      <c r="E9" s="129">
        <f>AVERAGE('11-ISO-Kiszonka-MARCISZAK'!C15,'11-ISO-Kiszonka-KURZAWA'!C15,'11-ISO-Kiszonka-MARCISZ'!C15,'11-ISO-Kiszonka-CZAJA'!C15,'11-ISO-Kiszonka-ŻOŁĘDNICA'!C15,'11-ISO-Kiszonka-WONIEŚĆ'!C15,'11-ISO-Kiszonka-RADAN'!C15,'11-ISO-Kiszonka-PIORUNKOWICE'!C15,'11-ISO-Kiszonka-LAPCZYK'!C15,'11-ISO-Kiszonka-KSIĘŻYLAS'!C15,'11-ISO-Kiszonka-JAMY'!C15,'11-ISO-Kiszonka-JURCZYK'!C15,'11-ISO-Kiszonka-ADAMUS'!C15,'11-ISO-Kiszonka-RYDZ'!C15,'11-ISO-Kiszonka-WÓJCIK'!C15)</f>
        <v>82205.307692307688</v>
      </c>
      <c r="F9" s="130">
        <f>AVERAGE('11-ISO-Kiszonka-MARCISZAK'!H15,'11-ISO-Kiszonka-KURZAWA'!H15,'11-ISO-Kiszonka-MARCISZ'!H15,'11-ISO-Kiszonka-CZAJA'!H15,'11-ISO-Kiszonka-ŻOŁĘDNICA'!H15,'11-ISO-Kiszonka-WONIEŚĆ'!H15,'11-ISO-Kiszonka-RADAN'!H15,'11-ISO-Kiszonka-PIORUNKOWICE'!H15,'11-ISO-Kiszonka-LAPCZYK'!H15,'11-ISO-Kiszonka-KSIĘŻYLAS'!H15,'11-ISO-Kiszonka-JAMY'!H15,'11-ISO-Kiszonka-JURCZYK'!H15,'11-ISO-Kiszonka-ADAMUS'!H15,'11-ISO-Kiszonka-RYDZ'!H15,'11-ISO-Kiszonka-WÓJCIK'!H15)</f>
        <v>48.398754152161686</v>
      </c>
      <c r="G9" s="130">
        <f>AVERAGE('11-ISO-Kiszonka-MARCISZAK'!I15,'11-ISO-Kiszonka-KURZAWA'!I15,'11-ISO-Kiszonka-MARCISZ'!I15,'11-ISO-Kiszonka-CZAJA'!I15,'11-ISO-Kiszonka-ŻOŁĘDNICA'!I15,'11-ISO-Kiszonka-WONIEŚĆ'!I15,'11-ISO-Kiszonka-RADAN'!I15,'11-ISO-Kiszonka-PIORUNKOWICE'!I15,'11-ISO-Kiszonka-LAPCZYK'!I15,'11-ISO-Kiszonka-KSIĘŻYLAS'!I15,'11-ISO-Kiszonka-JAMY'!I15,'11-ISO-Kiszonka-JURCZYK'!I15,'11-ISO-Kiszonka-ADAMUS'!I15,'11-ISO-Kiszonka-RYDZ'!I15,'11-ISO-Kiszonka-WÓJCIK'!I15)</f>
        <v>40.594615384615381</v>
      </c>
      <c r="H9" s="130">
        <f>AVERAGE('11-ISO-Kiszonka-MARCISZAK'!J15,'11-ISO-Kiszonka-KURZAWA'!J15,'11-ISO-Kiszonka-MARCISZ'!J15,'11-ISO-Kiszonka-CZAJA'!J15,'11-ISO-Kiszonka-ŻOŁĘDNICA'!J15,'11-ISO-Kiszonka-WONIEŚĆ'!J15,'11-ISO-Kiszonka-RADAN'!J15,'11-ISO-Kiszonka-PIORUNKOWICE'!J15,'11-ISO-Kiszonka-LAPCZYK'!J15,'11-ISO-Kiszonka-KSIĘŻYLAS'!J15,'11-ISO-Kiszonka-JAMY'!J15,'11-ISO-Kiszonka-JURCZYK'!J15,'11-ISO-Kiszonka-ADAMUS'!J15,'11-ISO-Kiszonka-RYDZ'!J15,'11-ISO-Kiszonka-WÓJCIK'!J15)</f>
        <v>19.401486803627169</v>
      </c>
      <c r="I9" s="131">
        <f>MAX('11-ISO-Kiszonka-MARCISZAK'!J15,'11-ISO-Kiszonka-KURZAWA'!J15,'11-ISO-Kiszonka-MARCISZ'!J15,'11-ISO-Kiszonka-CZAJA'!J15,'11-ISO-Kiszonka-ŻOŁĘDNICA'!J15,'11-ISO-Kiszonka-WONIEŚĆ'!J15,'11-ISO-Kiszonka-RADAN'!J15,'11-ISO-Kiszonka-PIORUNKOWICE'!J15,'11-ISO-Kiszonka-LAPCZYK'!J15,'11-ISO-Kiszonka-KSIĘŻYLAS'!J15,'11-ISO-Kiszonka-JAMY'!J15,'11-ISO-Kiszonka-JURCZYK'!J15,'11-ISO-Kiszonka-ADAMUS'!J15,'11-ISO-Kiszonka-RYDZ'!J15,'11-ISO-Kiszonka-WÓJCIK'!J15)</f>
        <v>25.434000000000001</v>
      </c>
    </row>
    <row r="10" spans="2:9" ht="18">
      <c r="B10" s="72" t="s">
        <v>125</v>
      </c>
      <c r="C10" s="132">
        <v>240</v>
      </c>
      <c r="D10" s="133">
        <f>COUNT('11-ISO-Kiszonka-MARCISZAK'!C16,'11-ISO-Kiszonka-KURZAWA'!C16,'11-ISO-Kiszonka-MARCISZ'!C16,'11-ISO-Kiszonka-CZAJA'!C16,'11-ISO-Kiszonka-ŻOŁĘDNICA'!C16,'11-ISO-Kiszonka-WONIEŚĆ'!C16,'11-ISO-Kiszonka-RADAN'!C16,'11-ISO-Kiszonka-PIORUNKOWICE'!C16,'11-ISO-Kiszonka-LAPCZYK'!C16,'11-ISO-Kiszonka-KSIĘŻYLAS'!C16,'11-ISO-Kiszonka-JAMY'!C16,'11-ISO-Kiszonka-JURCZYK'!C16,'11-ISO-Kiszonka-ADAMUS'!C16,'11-ISO-Kiszonka-RYDZ'!C16,'11-ISO-Kiszonka-WÓJCIK'!C16)</f>
        <v>14</v>
      </c>
      <c r="E10" s="133">
        <f>AVERAGE('11-ISO-Kiszonka-MARCISZAK'!C16,'11-ISO-Kiszonka-KURZAWA'!C16,'11-ISO-Kiszonka-MARCISZ'!C16,'11-ISO-Kiszonka-CZAJA'!C16,'11-ISO-Kiszonka-ŻOŁĘDNICA'!C16,'11-ISO-Kiszonka-WONIEŚĆ'!C16,'11-ISO-Kiszonka-RADAN'!C16,'11-ISO-Kiszonka-PIORUNKOWICE'!C16,'11-ISO-Kiszonka-LAPCZYK'!C16,'11-ISO-Kiszonka-KSIĘŻYLAS'!C16,'11-ISO-Kiszonka-JAMY'!C16,'11-ISO-Kiszonka-JURCZYK'!C16,'11-ISO-Kiszonka-ADAMUS'!C16,'11-ISO-Kiszonka-RYDZ'!C16,'11-ISO-Kiszonka-WÓJCIK'!C16)</f>
        <v>82714.428571428565</v>
      </c>
      <c r="F10" s="134">
        <f>AVERAGE('11-ISO-Kiszonka-MARCISZAK'!H16,'11-ISO-Kiszonka-KURZAWA'!H16,'11-ISO-Kiszonka-MARCISZ'!H16,'11-ISO-Kiszonka-CZAJA'!H16,'11-ISO-Kiszonka-ŻOŁĘDNICA'!H16,'11-ISO-Kiszonka-WONIEŚĆ'!H16,'11-ISO-Kiszonka-RADAN'!H16,'11-ISO-Kiszonka-PIORUNKOWICE'!H16,'11-ISO-Kiszonka-LAPCZYK'!H16,'11-ISO-Kiszonka-KSIĘŻYLAS'!H16,'11-ISO-Kiszonka-JAMY'!H16,'11-ISO-Kiszonka-JURCZYK'!H16,'11-ISO-Kiszonka-ADAMUS'!H16,'11-ISO-Kiszonka-RYDZ'!H16,'11-ISO-Kiszonka-WÓJCIK'!H16)</f>
        <v>42.978307268271934</v>
      </c>
      <c r="G10" s="134">
        <f>AVERAGE('11-ISO-Kiszonka-MARCISZAK'!I16,'11-ISO-Kiszonka-KURZAWA'!I16,'11-ISO-Kiszonka-MARCISZ'!I16,'11-ISO-Kiszonka-CZAJA'!I16,'11-ISO-Kiszonka-ŻOŁĘDNICA'!I16,'11-ISO-Kiszonka-WONIEŚĆ'!I16,'11-ISO-Kiszonka-RADAN'!I16,'11-ISO-Kiszonka-PIORUNKOWICE'!I16,'11-ISO-Kiszonka-LAPCZYK'!I16,'11-ISO-Kiszonka-KSIĘŻYLAS'!I16,'11-ISO-Kiszonka-JAMY'!I16,'11-ISO-Kiszonka-JURCZYK'!I16,'11-ISO-Kiszonka-ADAMUS'!I16,'11-ISO-Kiszonka-RYDZ'!I16,'11-ISO-Kiszonka-WÓJCIK'!I16)</f>
        <v>45.452857142857134</v>
      </c>
      <c r="H10" s="134">
        <f>AVERAGE('11-ISO-Kiszonka-MARCISZAK'!J16,'11-ISO-Kiszonka-KURZAWA'!J16,'11-ISO-Kiszonka-MARCISZ'!J16,'11-ISO-Kiszonka-CZAJA'!J16,'11-ISO-Kiszonka-ŻOŁĘDNICA'!J16,'11-ISO-Kiszonka-WONIEŚĆ'!J16,'11-ISO-Kiszonka-RADAN'!J16,'11-ISO-Kiszonka-PIORUNKOWICE'!J16,'11-ISO-Kiszonka-LAPCZYK'!J16,'11-ISO-Kiszonka-KSIĘŻYLAS'!J16,'11-ISO-Kiszonka-JAMY'!J16,'11-ISO-Kiszonka-JURCZYK'!J16,'11-ISO-Kiszonka-ADAMUS'!J16,'11-ISO-Kiszonka-RYDZ'!J16,'11-ISO-Kiszonka-WÓJCIK'!J16)</f>
        <v>18.938462107574363</v>
      </c>
      <c r="I10" s="135">
        <f>MAX('11-ISO-Kiszonka-MARCISZAK'!J16,'11-ISO-Kiszonka-KURZAWA'!J16,'11-ISO-Kiszonka-MARCISZ'!J16,'11-ISO-Kiszonka-CZAJA'!J16,'11-ISO-Kiszonka-ŻOŁĘDNICA'!J16,'11-ISO-Kiszonka-WONIEŚĆ'!J16,'11-ISO-Kiszonka-RADAN'!J16,'11-ISO-Kiszonka-PIORUNKOWICE'!J16,'11-ISO-Kiszonka-LAPCZYK'!J16,'11-ISO-Kiszonka-KSIĘŻYLAS'!J16,'11-ISO-Kiszonka-JAMY'!J16,'11-ISO-Kiszonka-JURCZYK'!J16,'11-ISO-Kiszonka-ADAMUS'!J16,'11-ISO-Kiszonka-RYDZ'!J16,'11-ISO-Kiszonka-WÓJCIK'!J16)</f>
        <v>26.160710280373834</v>
      </c>
    </row>
    <row r="11" spans="2:9" ht="18">
      <c r="B11" s="72" t="s">
        <v>126</v>
      </c>
      <c r="C11" s="132">
        <v>240</v>
      </c>
      <c r="D11" s="133">
        <f>COUNT('11-ISO-Kiszonka-MARCISZAK'!C17,'11-ISO-Kiszonka-KURZAWA'!C17,'11-ISO-Kiszonka-MARCISZ'!C17,'11-ISO-Kiszonka-CZAJA'!C17,'11-ISO-Kiszonka-ŻOŁĘDNICA'!C17,'11-ISO-Kiszonka-WONIEŚĆ'!C17,'11-ISO-Kiszonka-RADAN'!C17,'11-ISO-Kiszonka-PIORUNKOWICE'!C17,'11-ISO-Kiszonka-LAPCZYK'!C17,'11-ISO-Kiszonka-KSIĘŻYLAS'!C17,'11-ISO-Kiszonka-JAMY'!C17,'11-ISO-Kiszonka-JURCZYK'!C17,'11-ISO-Kiszonka-ADAMUS'!C17,'11-ISO-Kiszonka-RYDZ'!C17,'11-ISO-Kiszonka-WÓJCIK'!C17)</f>
        <v>9</v>
      </c>
      <c r="E11" s="133">
        <f>AVERAGE('11-ISO-Kiszonka-MARCISZAK'!C17,'11-ISO-Kiszonka-KURZAWA'!C17,'11-ISO-Kiszonka-MARCISZ'!C17,'11-ISO-Kiszonka-CZAJA'!C17,'11-ISO-Kiszonka-ŻOŁĘDNICA'!C17,'11-ISO-Kiszonka-WONIEŚĆ'!C17,'11-ISO-Kiszonka-RADAN'!C17,'11-ISO-Kiszonka-PIORUNKOWICE'!C17,'11-ISO-Kiszonka-LAPCZYK'!C17,'11-ISO-Kiszonka-KSIĘŻYLAS'!C17,'11-ISO-Kiszonka-JAMY'!C17,'11-ISO-Kiszonka-JURCZYK'!C17,'11-ISO-Kiszonka-ADAMUS'!C17,'11-ISO-Kiszonka-RYDZ'!C17,'11-ISO-Kiszonka-WÓJCIK'!C17)</f>
        <v>82444.666666666672</v>
      </c>
      <c r="F11" s="134">
        <f>AVERAGE('11-ISO-Kiszonka-MARCISZAK'!H17,'11-ISO-Kiszonka-KURZAWA'!H17,'11-ISO-Kiszonka-MARCISZ'!H17,'11-ISO-Kiszonka-CZAJA'!H17,'11-ISO-Kiszonka-ŻOŁĘDNICA'!H17,'11-ISO-Kiszonka-WONIEŚĆ'!H17,'11-ISO-Kiszonka-RADAN'!H17,'11-ISO-Kiszonka-PIORUNKOWICE'!H17,'11-ISO-Kiszonka-LAPCZYK'!H17,'11-ISO-Kiszonka-KSIĘŻYLAS'!H17,'11-ISO-Kiszonka-JAMY'!H17,'11-ISO-Kiszonka-JURCZYK'!H17,'11-ISO-Kiszonka-ADAMUS'!H17,'11-ISO-Kiszonka-RYDZ'!H17,'11-ISO-Kiszonka-WÓJCIK'!H17)</f>
        <v>47.559508101687669</v>
      </c>
      <c r="G11" s="134">
        <f>AVERAGE('11-ISO-Kiszonka-MARCISZAK'!I17,'11-ISO-Kiszonka-KURZAWA'!I17,'11-ISO-Kiszonka-MARCISZ'!I17,'11-ISO-Kiszonka-CZAJA'!I17,'11-ISO-Kiszonka-ŻOŁĘDNICA'!I17,'11-ISO-Kiszonka-WONIEŚĆ'!I17,'11-ISO-Kiszonka-RADAN'!I17,'11-ISO-Kiszonka-PIORUNKOWICE'!I17,'11-ISO-Kiszonka-LAPCZYK'!I17,'11-ISO-Kiszonka-KSIĘŻYLAS'!I17,'11-ISO-Kiszonka-JAMY'!I17,'11-ISO-Kiszonka-JURCZYK'!I17,'11-ISO-Kiszonka-ADAMUS'!I17,'11-ISO-Kiszonka-RYDZ'!I17,'11-ISO-Kiszonka-WÓJCIK'!I17)</f>
        <v>40.03</v>
      </c>
      <c r="H11" s="134">
        <f>AVERAGE('11-ISO-Kiszonka-MARCISZAK'!J17,'11-ISO-Kiszonka-KURZAWA'!J17,'11-ISO-Kiszonka-MARCISZ'!J17,'11-ISO-Kiszonka-CZAJA'!J17,'11-ISO-Kiszonka-ŻOŁĘDNICA'!J17,'11-ISO-Kiszonka-WONIEŚĆ'!J17,'11-ISO-Kiszonka-RADAN'!J17,'11-ISO-Kiszonka-PIORUNKOWICE'!J17,'11-ISO-Kiszonka-LAPCZYK'!J17,'11-ISO-Kiszonka-KSIĘŻYLAS'!J17,'11-ISO-Kiszonka-JAMY'!J17,'11-ISO-Kiszonka-JURCZYK'!J17,'11-ISO-Kiszonka-ADAMUS'!J17,'11-ISO-Kiszonka-RYDZ'!J17,'11-ISO-Kiszonka-WÓJCIK'!J17)</f>
        <v>18.796875248898463</v>
      </c>
      <c r="I11" s="135">
        <f>MAX('11-ISO-Kiszonka-MARCISZAK'!J17,'11-ISO-Kiszonka-KURZAWA'!J17,'11-ISO-Kiszonka-MARCISZ'!J17,'11-ISO-Kiszonka-CZAJA'!J17,'11-ISO-Kiszonka-ŻOŁĘDNICA'!J17,'11-ISO-Kiszonka-WONIEŚĆ'!J17,'11-ISO-Kiszonka-RADAN'!J17,'11-ISO-Kiszonka-PIORUNKOWICE'!J17,'11-ISO-Kiszonka-LAPCZYK'!J17,'11-ISO-Kiszonka-KSIĘŻYLAS'!J17,'11-ISO-Kiszonka-JAMY'!J17,'11-ISO-Kiszonka-JURCZYK'!J17,'11-ISO-Kiszonka-ADAMUS'!J17,'11-ISO-Kiszonka-RYDZ'!J17,'11-ISO-Kiszonka-WÓJCIK'!J17)</f>
        <v>24.865630081300814</v>
      </c>
    </row>
    <row r="12" spans="2:9" ht="18">
      <c r="B12" s="72" t="s">
        <v>127</v>
      </c>
      <c r="C12" s="132">
        <v>240</v>
      </c>
      <c r="D12" s="133">
        <f>COUNT('11-ISO-Kiszonka-MARCISZAK'!C18,'11-ISO-Kiszonka-KURZAWA'!C18,'11-ISO-Kiszonka-MARCISZ'!C18,'11-ISO-Kiszonka-CZAJA'!C18,'11-ISO-Kiszonka-ŻOŁĘDNICA'!C18,'11-ISO-Kiszonka-WONIEŚĆ'!C18,'11-ISO-Kiszonka-RADAN'!C18,'11-ISO-Kiszonka-PIORUNKOWICE'!C18,'11-ISO-Kiszonka-LAPCZYK'!C18,'11-ISO-Kiszonka-KSIĘŻYLAS'!C18,'11-ISO-Kiszonka-JAMY'!C18,'11-ISO-Kiszonka-JURCZYK'!C18,'11-ISO-Kiszonka-ADAMUS'!C18,'11-ISO-Kiszonka-RYDZ'!C18,'11-ISO-Kiszonka-WÓJCIK'!C18)</f>
        <v>2</v>
      </c>
      <c r="E12" s="133">
        <f>AVERAGE('11-ISO-Kiszonka-MARCISZAK'!C18,'11-ISO-Kiszonka-KURZAWA'!C18,'11-ISO-Kiszonka-MARCISZ'!C18,'11-ISO-Kiszonka-CZAJA'!C18,'11-ISO-Kiszonka-ŻOŁĘDNICA'!C18,'11-ISO-Kiszonka-WONIEŚĆ'!C18,'11-ISO-Kiszonka-RADAN'!C18,'11-ISO-Kiszonka-PIORUNKOWICE'!C18,'11-ISO-Kiszonka-LAPCZYK'!C18,'11-ISO-Kiszonka-KSIĘŻYLAS'!C18,'11-ISO-Kiszonka-JAMY'!C18,'11-ISO-Kiszonka-JURCZYK'!C18,'11-ISO-Kiszonka-ADAMUS'!C18,'11-ISO-Kiszonka-RYDZ'!C18,'11-ISO-Kiszonka-WÓJCIK'!C18)</f>
        <v>89833.5</v>
      </c>
      <c r="F12" s="134">
        <f>AVERAGE('11-ISO-Kiszonka-MARCISZAK'!H18,'11-ISO-Kiszonka-KURZAWA'!H18,'11-ISO-Kiszonka-MARCISZ'!H18,'11-ISO-Kiszonka-CZAJA'!H18,'11-ISO-Kiszonka-ŻOŁĘDNICA'!H18,'11-ISO-Kiszonka-WONIEŚĆ'!H18,'11-ISO-Kiszonka-RADAN'!H18,'11-ISO-Kiszonka-PIORUNKOWICE'!H18,'11-ISO-Kiszonka-LAPCZYK'!H18,'11-ISO-Kiszonka-KSIĘŻYLAS'!H18,'11-ISO-Kiszonka-JAMY'!H18,'11-ISO-Kiszonka-JURCZYK'!H18,'11-ISO-Kiszonka-ADAMUS'!H18,'11-ISO-Kiszonka-RYDZ'!H18,'11-ISO-Kiszonka-WÓJCIK'!H18)</f>
        <v>48.806529209621992</v>
      </c>
      <c r="G12" s="134">
        <f>AVERAGE('11-ISO-Kiszonka-MARCISZAK'!I18,'11-ISO-Kiszonka-KURZAWA'!I18,'11-ISO-Kiszonka-MARCISZ'!I18,'11-ISO-Kiszonka-CZAJA'!I18,'11-ISO-Kiszonka-ŻOŁĘDNICA'!I18,'11-ISO-Kiszonka-WONIEŚĆ'!I18,'11-ISO-Kiszonka-RADAN'!I18,'11-ISO-Kiszonka-PIORUNKOWICE'!I18,'11-ISO-Kiszonka-LAPCZYK'!I18,'11-ISO-Kiszonka-KSIĘŻYLAS'!I18,'11-ISO-Kiszonka-JAMY'!I18,'11-ISO-Kiszonka-JURCZYK'!I18,'11-ISO-Kiszonka-ADAMUS'!I18,'11-ISO-Kiszonka-RYDZ'!I18,'11-ISO-Kiszonka-WÓJCIK'!I18)</f>
        <v>42.405000000000001</v>
      </c>
      <c r="H12" s="134">
        <f>AVERAGE('11-ISO-Kiszonka-MARCISZAK'!J18,'11-ISO-Kiszonka-KURZAWA'!J18,'11-ISO-Kiszonka-MARCISZ'!J18,'11-ISO-Kiszonka-CZAJA'!J18,'11-ISO-Kiszonka-ŻOŁĘDNICA'!J18,'11-ISO-Kiszonka-WONIEŚĆ'!J18,'11-ISO-Kiszonka-RADAN'!J18,'11-ISO-Kiszonka-PIORUNKOWICE'!J18,'11-ISO-Kiszonka-LAPCZYK'!J18,'11-ISO-Kiszonka-KSIĘŻYLAS'!J18,'11-ISO-Kiszonka-JAMY'!J18,'11-ISO-Kiszonka-JURCZYK'!J18,'11-ISO-Kiszonka-ADAMUS'!J18,'11-ISO-Kiszonka-RYDZ'!J18,'11-ISO-Kiszonka-WÓJCIK'!J18)</f>
        <v>20.70005855670103</v>
      </c>
      <c r="I12" s="135">
        <f>MAX('11-ISO-Kiszonka-MARCISZAK'!J18,'11-ISO-Kiszonka-KURZAWA'!J18,'11-ISO-Kiszonka-MARCISZ'!J18,'11-ISO-Kiszonka-CZAJA'!J18,'11-ISO-Kiszonka-ŻOŁĘDNICA'!J18,'11-ISO-Kiszonka-WONIEŚĆ'!J18,'11-ISO-Kiszonka-RADAN'!J18,'11-ISO-Kiszonka-PIORUNKOWICE'!J18,'11-ISO-Kiszonka-LAPCZYK'!J18,'11-ISO-Kiszonka-KSIĘŻYLAS'!J18,'11-ISO-Kiszonka-JAMY'!J18,'11-ISO-Kiszonka-JURCZYK'!J18,'11-ISO-Kiszonka-ADAMUS'!J18,'11-ISO-Kiszonka-RYDZ'!J18,'11-ISO-Kiszonka-WÓJCIK'!J18)</f>
        <v>21.25188</v>
      </c>
    </row>
    <row r="13" spans="2:9" ht="18">
      <c r="B13" s="71" t="s">
        <v>128</v>
      </c>
      <c r="C13" s="136">
        <v>260</v>
      </c>
      <c r="D13" s="129">
        <f>COUNT('11-ISO-Kiszonka-MARCISZAK'!C19,'11-ISO-Kiszonka-KURZAWA'!C19,'11-ISO-Kiszonka-MARCISZ'!C19,'11-ISO-Kiszonka-CZAJA'!C19,'11-ISO-Kiszonka-ŻOŁĘDNICA'!C19,'11-ISO-Kiszonka-WONIEŚĆ'!C19,'11-ISO-Kiszonka-RADAN'!C19,'11-ISO-Kiszonka-PIORUNKOWICE'!C19,'11-ISO-Kiszonka-LAPCZYK'!C19,'11-ISO-Kiszonka-KSIĘŻYLAS'!C19,'11-ISO-Kiszonka-JAMY'!C19,'11-ISO-Kiszonka-JURCZYK'!C19,'11-ISO-Kiszonka-ADAMUS'!C19,'11-ISO-Kiszonka-RYDZ'!C19,'11-ISO-Kiszonka-WÓJCIK'!C19)</f>
        <v>15</v>
      </c>
      <c r="E13" s="129">
        <f>AVERAGE('11-ISO-Kiszonka-MARCISZAK'!C19,'11-ISO-Kiszonka-KURZAWA'!C19,'11-ISO-Kiszonka-MARCISZ'!C19,'11-ISO-Kiszonka-CZAJA'!C19,'11-ISO-Kiszonka-ŻOŁĘDNICA'!C19,'11-ISO-Kiszonka-WONIEŚĆ'!C19,'11-ISO-Kiszonka-RADAN'!C19,'11-ISO-Kiszonka-PIORUNKOWICE'!C19,'11-ISO-Kiszonka-LAPCZYK'!C19,'11-ISO-Kiszonka-KSIĘŻYLAS'!C19,'11-ISO-Kiszonka-JAMY'!C19,'11-ISO-Kiszonka-JURCZYK'!C19,'11-ISO-Kiszonka-ADAMUS'!C19,'11-ISO-Kiszonka-RYDZ'!C19,'11-ISO-Kiszonka-WÓJCIK'!C19)</f>
        <v>85578</v>
      </c>
      <c r="F13" s="130">
        <f>AVERAGE('11-ISO-Kiszonka-MARCISZAK'!H19,'11-ISO-Kiszonka-KURZAWA'!H19,'11-ISO-Kiszonka-MARCISZ'!H19,'11-ISO-Kiszonka-CZAJA'!H19,'11-ISO-Kiszonka-ŻOŁĘDNICA'!H19,'11-ISO-Kiszonka-WONIEŚĆ'!H19,'11-ISO-Kiszonka-RADAN'!H19,'11-ISO-Kiszonka-PIORUNKOWICE'!H19,'11-ISO-Kiszonka-LAPCZYK'!H19,'11-ISO-Kiszonka-KSIĘŻYLAS'!H19,'11-ISO-Kiszonka-JAMY'!H19,'11-ISO-Kiszonka-JURCZYK'!H19,'11-ISO-Kiszonka-ADAMUS'!H19,'11-ISO-Kiszonka-RYDZ'!H19,'11-ISO-Kiszonka-WÓJCIK'!H19)</f>
        <v>48.560674783745299</v>
      </c>
      <c r="G13" s="130">
        <f>AVERAGE('11-ISO-Kiszonka-MARCISZAK'!I19,'11-ISO-Kiszonka-KURZAWA'!I19,'11-ISO-Kiszonka-MARCISZ'!I19,'11-ISO-Kiszonka-CZAJA'!I19,'11-ISO-Kiszonka-ŻOŁĘDNICA'!I19,'11-ISO-Kiszonka-WONIEŚĆ'!I19,'11-ISO-Kiszonka-RADAN'!I19,'11-ISO-Kiszonka-PIORUNKOWICE'!I19,'11-ISO-Kiszonka-LAPCZYK'!I19,'11-ISO-Kiszonka-KSIĘŻYLAS'!I19,'11-ISO-Kiszonka-JAMY'!I19,'11-ISO-Kiszonka-JURCZYK'!I19,'11-ISO-Kiszonka-ADAMUS'!I19,'11-ISO-Kiszonka-RYDZ'!I19,'11-ISO-Kiszonka-WÓJCIK'!I19)</f>
        <v>42.574000000000005</v>
      </c>
      <c r="H13" s="130">
        <f>AVERAGE('11-ISO-Kiszonka-MARCISZAK'!J19,'11-ISO-Kiszonka-KURZAWA'!J19,'11-ISO-Kiszonka-MARCISZ'!J19,'11-ISO-Kiszonka-CZAJA'!J19,'11-ISO-Kiszonka-ŻOŁĘDNICA'!J19,'11-ISO-Kiszonka-WONIEŚĆ'!J19,'11-ISO-Kiszonka-RADAN'!J19,'11-ISO-Kiszonka-PIORUNKOWICE'!J19,'11-ISO-Kiszonka-LAPCZYK'!J19,'11-ISO-Kiszonka-KSIĘŻYLAS'!J19,'11-ISO-Kiszonka-JAMY'!J19,'11-ISO-Kiszonka-JURCZYK'!J19,'11-ISO-Kiszonka-ADAMUS'!J19,'11-ISO-Kiszonka-RYDZ'!J19,'11-ISO-Kiszonka-WÓJCIK'!J19)</f>
        <v>20.105398072749168</v>
      </c>
      <c r="I13" s="131">
        <f>MAX('11-ISO-Kiszonka-MARCISZAK'!J19,'11-ISO-Kiszonka-KURZAWA'!J19,'11-ISO-Kiszonka-MARCISZ'!J19,'11-ISO-Kiszonka-CZAJA'!J19,'11-ISO-Kiszonka-ŻOŁĘDNICA'!J19,'11-ISO-Kiszonka-WONIEŚĆ'!J19,'11-ISO-Kiszonka-RADAN'!J19,'11-ISO-Kiszonka-PIORUNKOWICE'!J19,'11-ISO-Kiszonka-LAPCZYK'!J19,'11-ISO-Kiszonka-KSIĘŻYLAS'!J19,'11-ISO-Kiszonka-JAMY'!J19,'11-ISO-Kiszonka-JURCZYK'!J19,'11-ISO-Kiszonka-ADAMUS'!J19,'11-ISO-Kiszonka-RYDZ'!J19,'11-ISO-Kiszonka-WÓJCIK'!J19)</f>
        <v>26.347462686567166</v>
      </c>
    </row>
    <row r="14" spans="2:9" ht="18">
      <c r="B14" s="71" t="s">
        <v>129</v>
      </c>
      <c r="C14" s="136">
        <v>250</v>
      </c>
      <c r="D14" s="129">
        <f>COUNT('11-ISO-Kiszonka-MARCISZAK'!C20,'11-ISO-Kiszonka-KURZAWA'!C20,'11-ISO-Kiszonka-MARCISZ'!C20,'11-ISO-Kiszonka-CZAJA'!C20,'11-ISO-Kiszonka-ŻOŁĘDNICA'!C20,'11-ISO-Kiszonka-WONIEŚĆ'!C20,'11-ISO-Kiszonka-RADAN'!C20,'11-ISO-Kiszonka-PIORUNKOWICE'!C20,'11-ISO-Kiszonka-LAPCZYK'!C20,'11-ISO-Kiszonka-KSIĘŻYLAS'!C20,'11-ISO-Kiszonka-JAMY'!C20,'11-ISO-Kiszonka-JURCZYK'!C20,'11-ISO-Kiszonka-ADAMUS'!C20,'11-ISO-Kiszonka-RYDZ'!C20,'11-ISO-Kiszonka-WÓJCIK'!C20)</f>
        <v>13</v>
      </c>
      <c r="E14" s="129">
        <f>AVERAGE('11-ISO-Kiszonka-MARCISZAK'!C20,'11-ISO-Kiszonka-KURZAWA'!C20,'11-ISO-Kiszonka-MARCISZ'!C20,'11-ISO-Kiszonka-CZAJA'!C20,'11-ISO-Kiszonka-ŻOŁĘDNICA'!C20,'11-ISO-Kiszonka-WONIEŚĆ'!C20,'11-ISO-Kiszonka-RADAN'!C20,'11-ISO-Kiszonka-PIORUNKOWICE'!C20,'11-ISO-Kiszonka-LAPCZYK'!C20,'11-ISO-Kiszonka-KSIĘŻYLAS'!C20,'11-ISO-Kiszonka-JAMY'!C20,'11-ISO-Kiszonka-JURCZYK'!C20,'11-ISO-Kiszonka-ADAMUS'!C20,'11-ISO-Kiszonka-RYDZ'!C20,'11-ISO-Kiszonka-WÓJCIK'!C20)</f>
        <v>84974.538461538468</v>
      </c>
      <c r="F14" s="130">
        <f>AVERAGE('11-ISO-Kiszonka-MARCISZAK'!H20,'11-ISO-Kiszonka-KURZAWA'!H20,'11-ISO-Kiszonka-MARCISZ'!H20,'11-ISO-Kiszonka-CZAJA'!H20,'11-ISO-Kiszonka-ŻOŁĘDNICA'!H20,'11-ISO-Kiszonka-WONIEŚĆ'!H20,'11-ISO-Kiszonka-RADAN'!H20,'11-ISO-Kiszonka-PIORUNKOWICE'!H20,'11-ISO-Kiszonka-LAPCZYK'!H20,'11-ISO-Kiszonka-KSIĘŻYLAS'!H20,'11-ISO-Kiszonka-JAMY'!H20,'11-ISO-Kiszonka-JURCZYK'!H20,'11-ISO-Kiszonka-ADAMUS'!H20,'11-ISO-Kiszonka-RYDZ'!H20,'11-ISO-Kiszonka-WÓJCIK'!H20)</f>
        <v>46.9388045849566</v>
      </c>
      <c r="G14" s="130">
        <f>AVERAGE('11-ISO-Kiszonka-MARCISZAK'!I20,'11-ISO-Kiszonka-KURZAWA'!I20,'11-ISO-Kiszonka-MARCISZ'!I20,'11-ISO-Kiszonka-CZAJA'!I20,'11-ISO-Kiszonka-ŻOŁĘDNICA'!I20,'11-ISO-Kiszonka-WONIEŚĆ'!I20,'11-ISO-Kiszonka-RADAN'!I20,'11-ISO-Kiszonka-PIORUNKOWICE'!I20,'11-ISO-Kiszonka-LAPCZYK'!I20,'11-ISO-Kiszonka-KSIĘŻYLAS'!I20,'11-ISO-Kiszonka-JAMY'!I20,'11-ISO-Kiszonka-JURCZYK'!I20,'11-ISO-Kiszonka-ADAMUS'!I20,'11-ISO-Kiszonka-RYDZ'!I20,'11-ISO-Kiszonka-WÓJCIK'!I20)</f>
        <v>43.513076923076923</v>
      </c>
      <c r="H14" s="130">
        <f>AVERAGE('11-ISO-Kiszonka-MARCISZAK'!J20,'11-ISO-Kiszonka-KURZAWA'!J20,'11-ISO-Kiszonka-MARCISZ'!J20,'11-ISO-Kiszonka-CZAJA'!J20,'11-ISO-Kiszonka-ŻOŁĘDNICA'!J20,'11-ISO-Kiszonka-WONIEŚĆ'!J20,'11-ISO-Kiszonka-RADAN'!J20,'11-ISO-Kiszonka-PIORUNKOWICE'!J20,'11-ISO-Kiszonka-LAPCZYK'!J20,'11-ISO-Kiszonka-KSIĘŻYLAS'!J20,'11-ISO-Kiszonka-JAMY'!J20,'11-ISO-Kiszonka-JURCZYK'!J20,'11-ISO-Kiszonka-ADAMUS'!J20,'11-ISO-Kiszonka-RYDZ'!J20,'11-ISO-Kiszonka-WÓJCIK'!J20)</f>
        <v>19.387632560599407</v>
      </c>
      <c r="I14" s="131">
        <f>MAX('11-ISO-Kiszonka-MARCISZAK'!J20,'11-ISO-Kiszonka-KURZAWA'!J20,'11-ISO-Kiszonka-MARCISZ'!J20,'11-ISO-Kiszonka-CZAJA'!J20,'11-ISO-Kiszonka-ŻOŁĘDNICA'!J20,'11-ISO-Kiszonka-WONIEŚĆ'!J20,'11-ISO-Kiszonka-RADAN'!J20,'11-ISO-Kiszonka-PIORUNKOWICE'!J20,'11-ISO-Kiszonka-LAPCZYK'!J20,'11-ISO-Kiszonka-KSIĘŻYLAS'!J20,'11-ISO-Kiszonka-JAMY'!J20,'11-ISO-Kiszonka-JURCZYK'!J20,'11-ISO-Kiszonka-ADAMUS'!J20,'11-ISO-Kiszonka-RYDZ'!J20,'11-ISO-Kiszonka-WÓJCIK'!J20)</f>
        <v>23.942729044834305</v>
      </c>
    </row>
    <row r="15" spans="2:9" ht="18">
      <c r="B15" s="71" t="s">
        <v>130</v>
      </c>
      <c r="C15" s="136">
        <v>270</v>
      </c>
      <c r="D15" s="129">
        <f>COUNT('11-ISO-Kiszonka-MARCISZAK'!C21,'11-ISO-Kiszonka-KURZAWA'!C21,'11-ISO-Kiszonka-MARCISZ'!C21,'11-ISO-Kiszonka-CZAJA'!C21,'11-ISO-Kiszonka-ŻOŁĘDNICA'!C21,'11-ISO-Kiszonka-WONIEŚĆ'!C21,'11-ISO-Kiszonka-RADAN'!C21,'11-ISO-Kiszonka-PIORUNKOWICE'!C21,'11-ISO-Kiszonka-LAPCZYK'!C21,'11-ISO-Kiszonka-KSIĘŻYLAS'!C21,'11-ISO-Kiszonka-JAMY'!C21,'11-ISO-Kiszonka-JURCZYK'!C21,'11-ISO-Kiszonka-ADAMUS'!C21,'11-ISO-Kiszonka-RYDZ'!C21,'11-ISO-Kiszonka-WÓJCIK'!C21)</f>
        <v>3</v>
      </c>
      <c r="E15" s="129">
        <f>AVERAGE('11-ISO-Kiszonka-MARCISZAK'!C21,'11-ISO-Kiszonka-KURZAWA'!C21,'11-ISO-Kiszonka-MARCISZ'!C21,'11-ISO-Kiszonka-CZAJA'!C21,'11-ISO-Kiszonka-ŻOŁĘDNICA'!C21,'11-ISO-Kiszonka-WONIEŚĆ'!C21,'11-ISO-Kiszonka-RADAN'!C21,'11-ISO-Kiszonka-PIORUNKOWICE'!C21,'11-ISO-Kiszonka-LAPCZYK'!C21,'11-ISO-Kiszonka-KSIĘŻYLAS'!C21,'11-ISO-Kiszonka-JAMY'!C21,'11-ISO-Kiszonka-JURCZYK'!C21,'11-ISO-Kiszonka-ADAMUS'!C21,'11-ISO-Kiszonka-RYDZ'!C21,'11-ISO-Kiszonka-WÓJCIK'!C21)</f>
        <v>88889</v>
      </c>
      <c r="F15" s="130">
        <f>AVERAGE('11-ISO-Kiszonka-MARCISZAK'!H21,'11-ISO-Kiszonka-KURZAWA'!H21,'11-ISO-Kiszonka-MARCISZ'!H21,'11-ISO-Kiszonka-CZAJA'!H21,'11-ISO-Kiszonka-ŻOŁĘDNICA'!H21,'11-ISO-Kiszonka-WONIEŚĆ'!H21,'11-ISO-Kiszonka-RADAN'!H21,'11-ISO-Kiszonka-PIORUNKOWICE'!H21,'11-ISO-Kiszonka-LAPCZYK'!H21,'11-ISO-Kiszonka-KSIĘŻYLAS'!H21,'11-ISO-Kiszonka-JAMY'!H21,'11-ISO-Kiszonka-JURCZYK'!H21,'11-ISO-Kiszonka-ADAMUS'!H21,'11-ISO-Kiszonka-RYDZ'!H21,'11-ISO-Kiszonka-WÓJCIK'!H21)</f>
        <v>41.847807017543857</v>
      </c>
      <c r="G15" s="130">
        <f>AVERAGE('11-ISO-Kiszonka-MARCISZAK'!I21,'11-ISO-Kiszonka-KURZAWA'!I21,'11-ISO-Kiszonka-MARCISZ'!I21,'11-ISO-Kiszonka-CZAJA'!I21,'11-ISO-Kiszonka-ŻOŁĘDNICA'!I21,'11-ISO-Kiszonka-WONIEŚĆ'!I21,'11-ISO-Kiszonka-RADAN'!I21,'11-ISO-Kiszonka-PIORUNKOWICE'!I21,'11-ISO-Kiszonka-LAPCZYK'!I21,'11-ISO-Kiszonka-KSIĘŻYLAS'!I21,'11-ISO-Kiszonka-JAMY'!I21,'11-ISO-Kiszonka-JURCZYK'!I21,'11-ISO-Kiszonka-ADAMUS'!I21,'11-ISO-Kiszonka-RYDZ'!I21,'11-ISO-Kiszonka-WÓJCIK'!I21)</f>
        <v>47.72</v>
      </c>
      <c r="H15" s="130">
        <f>AVERAGE('11-ISO-Kiszonka-MARCISZAK'!J21,'11-ISO-Kiszonka-KURZAWA'!J21,'11-ISO-Kiszonka-MARCISZ'!J21,'11-ISO-Kiszonka-CZAJA'!J21,'11-ISO-Kiszonka-ŻOŁĘDNICA'!J21,'11-ISO-Kiszonka-WONIEŚĆ'!J21,'11-ISO-Kiszonka-RADAN'!J21,'11-ISO-Kiszonka-PIORUNKOWICE'!J21,'11-ISO-Kiszonka-LAPCZYK'!J21,'11-ISO-Kiszonka-KSIĘŻYLAS'!J21,'11-ISO-Kiszonka-JAMY'!J21,'11-ISO-Kiszonka-JURCZYK'!J21,'11-ISO-Kiszonka-ADAMUS'!J21,'11-ISO-Kiszonka-RYDZ'!J21,'11-ISO-Kiszonka-WÓJCIK'!J21)</f>
        <v>19.788931578947366</v>
      </c>
      <c r="I15" s="131">
        <f>MAX('11-ISO-Kiszonka-MARCISZAK'!J21,'11-ISO-Kiszonka-KURZAWA'!J21,'11-ISO-Kiszonka-MARCISZ'!J21,'11-ISO-Kiszonka-CZAJA'!J21,'11-ISO-Kiszonka-ŻOŁĘDNICA'!J21,'11-ISO-Kiszonka-WONIEŚĆ'!J21,'11-ISO-Kiszonka-RADAN'!J21,'11-ISO-Kiszonka-PIORUNKOWICE'!J21,'11-ISO-Kiszonka-LAPCZYK'!J21,'11-ISO-Kiszonka-KSIĘŻYLAS'!J21,'11-ISO-Kiszonka-JAMY'!J21,'11-ISO-Kiszonka-JURCZYK'!J21,'11-ISO-Kiszonka-ADAMUS'!J21,'11-ISO-Kiszonka-RYDZ'!J21,'11-ISO-Kiszonka-WÓJCIK'!J21)</f>
        <v>25.1264</v>
      </c>
    </row>
    <row r="16" spans="2:9" ht="18">
      <c r="B16" s="72" t="s">
        <v>131</v>
      </c>
      <c r="C16" s="132">
        <v>270</v>
      </c>
      <c r="D16" s="133">
        <f>COUNT('11-ISO-Kiszonka-MARCISZAK'!C22,'11-ISO-Kiszonka-KURZAWA'!C22,'11-ISO-Kiszonka-MARCISZ'!C22,'11-ISO-Kiszonka-CZAJA'!C22,'11-ISO-Kiszonka-ŻOŁĘDNICA'!C22,'11-ISO-Kiszonka-WONIEŚĆ'!C22,'11-ISO-Kiszonka-RADAN'!C22,'11-ISO-Kiszonka-PIORUNKOWICE'!C22,'11-ISO-Kiszonka-LAPCZYK'!C22,'11-ISO-Kiszonka-KSIĘŻYLAS'!C22,'11-ISO-Kiszonka-JAMY'!C22,'11-ISO-Kiszonka-JURCZYK'!C22,'11-ISO-Kiszonka-ADAMUS'!C22,'11-ISO-Kiszonka-RYDZ'!C22,'11-ISO-Kiszonka-WÓJCIK'!C22)</f>
        <v>5</v>
      </c>
      <c r="E16" s="133">
        <f>AVERAGE('11-ISO-Kiszonka-MARCISZAK'!C22,'11-ISO-Kiszonka-KURZAWA'!C22,'11-ISO-Kiszonka-MARCISZ'!C22,'11-ISO-Kiszonka-CZAJA'!C22,'11-ISO-Kiszonka-ŻOŁĘDNICA'!C22,'11-ISO-Kiszonka-WONIEŚĆ'!C22,'11-ISO-Kiszonka-RADAN'!C22,'11-ISO-Kiszonka-PIORUNKOWICE'!C22,'11-ISO-Kiszonka-LAPCZYK'!C22,'11-ISO-Kiszonka-KSIĘŻYLAS'!C22,'11-ISO-Kiszonka-JAMY'!C22,'11-ISO-Kiszonka-JURCZYK'!C22,'11-ISO-Kiszonka-ADAMUS'!C22,'11-ISO-Kiszonka-RYDZ'!C22,'11-ISO-Kiszonka-WÓJCIK'!C22)</f>
        <v>86000.2</v>
      </c>
      <c r="F16" s="134">
        <f>AVERAGE('11-ISO-Kiszonka-MARCISZAK'!H22,'11-ISO-Kiszonka-KURZAWA'!H22,'11-ISO-Kiszonka-MARCISZ'!H22,'11-ISO-Kiszonka-CZAJA'!H22,'11-ISO-Kiszonka-ŻOŁĘDNICA'!H22,'11-ISO-Kiszonka-WONIEŚĆ'!H22,'11-ISO-Kiszonka-RADAN'!H22,'11-ISO-Kiszonka-PIORUNKOWICE'!H22,'11-ISO-Kiszonka-LAPCZYK'!H22,'11-ISO-Kiszonka-KSIĘŻYLAS'!H22,'11-ISO-Kiszonka-JAMY'!H22,'11-ISO-Kiszonka-JURCZYK'!H22,'11-ISO-Kiszonka-ADAMUS'!H22,'11-ISO-Kiszonka-RYDZ'!H22,'11-ISO-Kiszonka-WÓJCIK'!H22)</f>
        <v>47.719216931431347</v>
      </c>
      <c r="G16" s="134">
        <f>AVERAGE('11-ISO-Kiszonka-MARCISZAK'!I22,'11-ISO-Kiszonka-KURZAWA'!I22,'11-ISO-Kiszonka-MARCISZ'!I22,'11-ISO-Kiszonka-CZAJA'!I22,'11-ISO-Kiszonka-ŻOŁĘDNICA'!I22,'11-ISO-Kiszonka-WONIEŚĆ'!I22,'11-ISO-Kiszonka-RADAN'!I22,'11-ISO-Kiszonka-PIORUNKOWICE'!I22,'11-ISO-Kiszonka-LAPCZYK'!I22,'11-ISO-Kiszonka-KSIĘŻYLAS'!I22,'11-ISO-Kiszonka-JAMY'!I22,'11-ISO-Kiszonka-JURCZYK'!I22,'11-ISO-Kiszonka-ADAMUS'!I22,'11-ISO-Kiszonka-RYDZ'!I22,'11-ISO-Kiszonka-WÓJCIK'!I22)</f>
        <v>43.396000000000001</v>
      </c>
      <c r="H16" s="134">
        <f>AVERAGE('11-ISO-Kiszonka-MARCISZAK'!J22,'11-ISO-Kiszonka-KURZAWA'!J22,'11-ISO-Kiszonka-MARCISZ'!J22,'11-ISO-Kiszonka-CZAJA'!J22,'11-ISO-Kiszonka-ŻOŁĘDNICA'!J22,'11-ISO-Kiszonka-WONIEŚĆ'!J22,'11-ISO-Kiszonka-RADAN'!J22,'11-ISO-Kiszonka-PIORUNKOWICE'!J22,'11-ISO-Kiszonka-LAPCZYK'!J22,'11-ISO-Kiszonka-KSIĘŻYLAS'!J22,'11-ISO-Kiszonka-JAMY'!J22,'11-ISO-Kiszonka-JURCZYK'!J22,'11-ISO-Kiszonka-ADAMUS'!J22,'11-ISO-Kiszonka-RYDZ'!J22,'11-ISO-Kiszonka-WÓJCIK'!J22)</f>
        <v>19.869831795923126</v>
      </c>
      <c r="I16" s="135">
        <f>MAX('11-ISO-Kiszonka-MARCISZAK'!J22,'11-ISO-Kiszonka-KURZAWA'!J22,'11-ISO-Kiszonka-MARCISZ'!J22,'11-ISO-Kiszonka-CZAJA'!J22,'11-ISO-Kiszonka-ŻOŁĘDNICA'!J22,'11-ISO-Kiszonka-WONIEŚĆ'!J22,'11-ISO-Kiszonka-RADAN'!J22,'11-ISO-Kiszonka-PIORUNKOWICE'!J22,'11-ISO-Kiszonka-LAPCZYK'!J22,'11-ISO-Kiszonka-KSIĘŻYLAS'!J22,'11-ISO-Kiszonka-JAMY'!J22,'11-ISO-Kiszonka-JURCZYK'!J22,'11-ISO-Kiszonka-ADAMUS'!J22,'11-ISO-Kiszonka-RYDZ'!J22,'11-ISO-Kiszonka-WÓJCIK'!J22)</f>
        <v>23.20384</v>
      </c>
    </row>
    <row r="17" spans="2:9" ht="18">
      <c r="B17" s="72" t="s">
        <v>132</v>
      </c>
      <c r="C17" s="132">
        <v>260</v>
      </c>
      <c r="D17" s="133">
        <f>COUNT('11-ISO-Kiszonka-MARCISZAK'!C23,'11-ISO-Kiszonka-KURZAWA'!C23,'11-ISO-Kiszonka-MARCISZ'!C23,'11-ISO-Kiszonka-CZAJA'!C23,'11-ISO-Kiszonka-ŻOŁĘDNICA'!C23,'11-ISO-Kiszonka-WONIEŚĆ'!C23,'11-ISO-Kiszonka-RADAN'!C23,'11-ISO-Kiszonka-PIORUNKOWICE'!C23,'11-ISO-Kiszonka-LAPCZYK'!C23,'11-ISO-Kiszonka-KSIĘŻYLAS'!C23,'11-ISO-Kiszonka-JAMY'!C23,'11-ISO-Kiszonka-JURCZYK'!C23,'11-ISO-Kiszonka-ADAMUS'!C23,'11-ISO-Kiszonka-RYDZ'!C23,'11-ISO-Kiszonka-WÓJCIK'!C23)</f>
        <v>14</v>
      </c>
      <c r="E17" s="133">
        <f>AVERAGE('11-ISO-Kiszonka-MARCISZAK'!C23,'11-ISO-Kiszonka-KURZAWA'!C23,'11-ISO-Kiszonka-MARCISZ'!C23,'11-ISO-Kiszonka-CZAJA'!C23,'11-ISO-Kiszonka-ŻOŁĘDNICA'!C23,'11-ISO-Kiszonka-WONIEŚĆ'!C23,'11-ISO-Kiszonka-RADAN'!C23,'11-ISO-Kiszonka-PIORUNKOWICE'!C23,'11-ISO-Kiszonka-LAPCZYK'!C23,'11-ISO-Kiszonka-KSIĘŻYLAS'!C23,'11-ISO-Kiszonka-JAMY'!C23,'11-ISO-Kiszonka-JURCZYK'!C23,'11-ISO-Kiszonka-ADAMUS'!C23,'11-ISO-Kiszonka-RYDZ'!C23,'11-ISO-Kiszonka-WÓJCIK'!C23)</f>
        <v>83678.71428571429</v>
      </c>
      <c r="F17" s="134">
        <f>AVERAGE('11-ISO-Kiszonka-MARCISZAK'!H23,'11-ISO-Kiszonka-KURZAWA'!H23,'11-ISO-Kiszonka-MARCISZ'!H23,'11-ISO-Kiszonka-CZAJA'!H23,'11-ISO-Kiszonka-ŻOŁĘDNICA'!H23,'11-ISO-Kiszonka-WONIEŚĆ'!H23,'11-ISO-Kiszonka-RADAN'!H23,'11-ISO-Kiszonka-PIORUNKOWICE'!H23,'11-ISO-Kiszonka-LAPCZYK'!H23,'11-ISO-Kiszonka-KSIĘŻYLAS'!H23,'11-ISO-Kiszonka-JAMY'!H23,'11-ISO-Kiszonka-JURCZYK'!H23,'11-ISO-Kiszonka-ADAMUS'!H23,'11-ISO-Kiszonka-RYDZ'!H23,'11-ISO-Kiszonka-WÓJCIK'!H23)</f>
        <v>49.897796417094533</v>
      </c>
      <c r="G17" s="134">
        <f>AVERAGE('11-ISO-Kiszonka-MARCISZAK'!I23,'11-ISO-Kiszonka-KURZAWA'!I23,'11-ISO-Kiszonka-MARCISZ'!I23,'11-ISO-Kiszonka-CZAJA'!I23,'11-ISO-Kiszonka-ŻOŁĘDNICA'!I23,'11-ISO-Kiszonka-WONIEŚĆ'!I23,'11-ISO-Kiszonka-RADAN'!I23,'11-ISO-Kiszonka-PIORUNKOWICE'!I23,'11-ISO-Kiszonka-LAPCZYK'!I23,'11-ISO-Kiszonka-KSIĘŻYLAS'!I23,'11-ISO-Kiszonka-JAMY'!I23,'11-ISO-Kiszonka-JURCZYK'!I23,'11-ISO-Kiszonka-ADAMUS'!I23,'11-ISO-Kiszonka-RYDZ'!I23,'11-ISO-Kiszonka-WÓJCIK'!I23)</f>
        <v>39.845000000000006</v>
      </c>
      <c r="H17" s="134">
        <f>AVERAGE('11-ISO-Kiszonka-MARCISZAK'!J23,'11-ISO-Kiszonka-KURZAWA'!J23,'11-ISO-Kiszonka-MARCISZ'!J23,'11-ISO-Kiszonka-CZAJA'!J23,'11-ISO-Kiszonka-ŻOŁĘDNICA'!J23,'11-ISO-Kiszonka-WONIEŚĆ'!J23,'11-ISO-Kiszonka-RADAN'!J23,'11-ISO-Kiszonka-PIORUNKOWICE'!J23,'11-ISO-Kiszonka-LAPCZYK'!J23,'11-ISO-Kiszonka-KSIĘŻYLAS'!J23,'11-ISO-Kiszonka-JAMY'!J23,'11-ISO-Kiszonka-JURCZYK'!J23,'11-ISO-Kiszonka-ADAMUS'!J23,'11-ISO-Kiszonka-RYDZ'!J23,'11-ISO-Kiszonka-WÓJCIK'!J23)</f>
        <v>19.443533417921508</v>
      </c>
      <c r="I17" s="135">
        <f>MAX('11-ISO-Kiszonka-MARCISZAK'!J23,'11-ISO-Kiszonka-KURZAWA'!J23,'11-ISO-Kiszonka-MARCISZ'!J23,'11-ISO-Kiszonka-CZAJA'!J23,'11-ISO-Kiszonka-ŻOŁĘDNICA'!J23,'11-ISO-Kiszonka-WONIEŚĆ'!J23,'11-ISO-Kiszonka-RADAN'!J23,'11-ISO-Kiszonka-PIORUNKOWICE'!J23,'11-ISO-Kiszonka-LAPCZYK'!J23,'11-ISO-Kiszonka-KSIĘŻYLAS'!J23,'11-ISO-Kiszonka-JAMY'!J23,'11-ISO-Kiszonka-JURCZYK'!J23,'11-ISO-Kiszonka-ADAMUS'!J23,'11-ISO-Kiszonka-RYDZ'!J23,'11-ISO-Kiszonka-WÓJCIK'!J23)</f>
        <v>25.085650793650792</v>
      </c>
    </row>
    <row r="18" spans="2:9" ht="18">
      <c r="B18" s="72" t="s">
        <v>133</v>
      </c>
      <c r="C18" s="132">
        <v>290</v>
      </c>
      <c r="D18" s="133">
        <f>COUNT('11-ISO-Kiszonka-MARCISZAK'!C25,'11-ISO-Kiszonka-KURZAWA'!C25,'11-ISO-Kiszonka-MARCISZ'!C25,'11-ISO-Kiszonka-CZAJA'!C25,'11-ISO-Kiszonka-ŻOŁĘDNICA'!C25,'11-ISO-Kiszonka-WONIEŚĆ'!C25,'11-ISO-Kiszonka-RADAN'!C25,'11-ISO-Kiszonka-PIORUNKOWICE'!C25,'11-ISO-Kiszonka-LAPCZYK'!C25,'11-ISO-Kiszonka-KSIĘŻYLAS'!C25,'11-ISO-Kiszonka-JAMY'!C25,'11-ISO-Kiszonka-JURCZYK'!C25,'11-ISO-Kiszonka-ADAMUS'!C25,'11-ISO-Kiszonka-RYDZ'!C25,'11-ISO-Kiszonka-WÓJCIK'!C25)</f>
        <v>14</v>
      </c>
      <c r="E18" s="133">
        <f>AVERAGE('11-ISO-Kiszonka-MARCISZAK'!C25,'11-ISO-Kiszonka-KURZAWA'!C25,'11-ISO-Kiszonka-MARCISZ'!C25,'11-ISO-Kiszonka-CZAJA'!C25,'11-ISO-Kiszonka-ŻOŁĘDNICA'!C25,'11-ISO-Kiszonka-WONIEŚĆ'!C25,'11-ISO-Kiszonka-RADAN'!C25,'11-ISO-Kiszonka-PIORUNKOWICE'!C25,'11-ISO-Kiszonka-LAPCZYK'!C25,'11-ISO-Kiszonka-KSIĘŻYLAS'!C25,'11-ISO-Kiszonka-JAMY'!C25,'11-ISO-Kiszonka-JURCZYK'!C25,'11-ISO-Kiszonka-ADAMUS'!C25,'11-ISO-Kiszonka-RYDZ'!C25,'11-ISO-Kiszonka-WÓJCIK'!C25)</f>
        <v>83166.857142857145</v>
      </c>
      <c r="F18" s="134">
        <f>AVERAGE('11-ISO-Kiszonka-MARCISZAK'!H25,'11-ISO-Kiszonka-KURZAWA'!H25,'11-ISO-Kiszonka-MARCISZ'!H25,'11-ISO-Kiszonka-CZAJA'!H25,'11-ISO-Kiszonka-ŻOŁĘDNICA'!H25,'11-ISO-Kiszonka-WONIEŚĆ'!H25,'11-ISO-Kiszonka-RADAN'!H25,'11-ISO-Kiszonka-PIORUNKOWICE'!H25,'11-ISO-Kiszonka-LAPCZYK'!H25,'11-ISO-Kiszonka-KSIĘŻYLAS'!H25,'11-ISO-Kiszonka-JAMY'!H25,'11-ISO-Kiszonka-JURCZYK'!H25,'11-ISO-Kiszonka-ADAMUS'!H25,'11-ISO-Kiszonka-RYDZ'!H25,'11-ISO-Kiszonka-WÓJCIK'!H25)</f>
        <v>50.327084448425623</v>
      </c>
      <c r="G18" s="134">
        <f>AVERAGE('11-ISO-Kiszonka-MARCISZAK'!I25,'11-ISO-Kiszonka-KURZAWA'!I25,'11-ISO-Kiszonka-MARCISZ'!I25,'11-ISO-Kiszonka-CZAJA'!I25,'11-ISO-Kiszonka-ŻOŁĘDNICA'!I25,'11-ISO-Kiszonka-WONIEŚĆ'!I25,'11-ISO-Kiszonka-RADAN'!I25,'11-ISO-Kiszonka-PIORUNKOWICE'!I25,'11-ISO-Kiszonka-LAPCZYK'!I25,'11-ISO-Kiszonka-KSIĘŻYLAS'!I25,'11-ISO-Kiszonka-JAMY'!I25,'11-ISO-Kiszonka-JURCZYK'!I25,'11-ISO-Kiszonka-ADAMUS'!I25,'11-ISO-Kiszonka-RYDZ'!I25,'11-ISO-Kiszonka-WÓJCIK'!I25)</f>
        <v>39.43</v>
      </c>
      <c r="H18" s="134">
        <f>AVERAGE('11-ISO-Kiszonka-MARCISZAK'!J25,'11-ISO-Kiszonka-KURZAWA'!J25,'11-ISO-Kiszonka-MARCISZ'!J25,'11-ISO-Kiszonka-CZAJA'!J25,'11-ISO-Kiszonka-ŻOŁĘDNICA'!J25,'11-ISO-Kiszonka-WONIEŚĆ'!J25,'11-ISO-Kiszonka-RADAN'!J25,'11-ISO-Kiszonka-PIORUNKOWICE'!J25,'11-ISO-Kiszonka-LAPCZYK'!J25,'11-ISO-Kiszonka-KSIĘŻYLAS'!J25,'11-ISO-Kiszonka-JAMY'!J25,'11-ISO-Kiszonka-JURCZYK'!J25,'11-ISO-Kiszonka-ADAMUS'!J25,'11-ISO-Kiszonka-RYDZ'!J25,'11-ISO-Kiszonka-WÓJCIK'!J25)</f>
        <v>19.459162693668926</v>
      </c>
      <c r="I18" s="135">
        <f>MAX('11-ISO-Kiszonka-MARCISZAK'!J25,'11-ISO-Kiszonka-KURZAWA'!J25,'11-ISO-Kiszonka-MARCISZ'!J25,'11-ISO-Kiszonka-CZAJA'!J25,'11-ISO-Kiszonka-ŻOŁĘDNICA'!J25,'11-ISO-Kiszonka-WONIEŚĆ'!J25,'11-ISO-Kiszonka-RADAN'!J25,'11-ISO-Kiszonka-PIORUNKOWICE'!J25,'11-ISO-Kiszonka-LAPCZYK'!J25,'11-ISO-Kiszonka-KSIĘŻYLAS'!J25,'11-ISO-Kiszonka-JAMY'!J25,'11-ISO-Kiszonka-JURCZYK'!J25,'11-ISO-Kiszonka-ADAMUS'!J25,'11-ISO-Kiszonka-RYDZ'!J25,'11-ISO-Kiszonka-WÓJCIK'!J25)</f>
        <v>25.348708943089431</v>
      </c>
    </row>
    <row r="19" spans="2:9" ht="18">
      <c r="B19" s="71" t="s">
        <v>134</v>
      </c>
      <c r="C19" s="137">
        <v>290</v>
      </c>
      <c r="D19" s="129">
        <f>COUNT('11-ISO-Kiszonka-MARCISZAK'!C27,'11-ISO-Kiszonka-KURZAWA'!C27,'11-ISO-Kiszonka-MARCISZ'!C27,'11-ISO-Kiszonka-CZAJA'!C27,'11-ISO-Kiszonka-ŻOŁĘDNICA'!C27,'11-ISO-Kiszonka-WONIEŚĆ'!C27,'11-ISO-Kiszonka-RADAN'!C27,'11-ISO-Kiszonka-PIORUNKOWICE'!C27,'11-ISO-Kiszonka-LAPCZYK'!C27,'11-ISO-Kiszonka-KSIĘŻYLAS'!C27,'11-ISO-Kiszonka-JAMY'!C27,'11-ISO-Kiszonka-JURCZYK'!C27,'11-ISO-Kiszonka-ADAMUS'!C27,'11-ISO-Kiszonka-RYDZ'!C27,'11-ISO-Kiszonka-WÓJCIK'!C27)</f>
        <v>14</v>
      </c>
      <c r="E19" s="129">
        <f>AVERAGE('11-ISO-Kiszonka-MARCISZAK'!C27,'11-ISO-Kiszonka-KURZAWA'!C27,'11-ISO-Kiszonka-MARCISZ'!C27,'11-ISO-Kiszonka-CZAJA'!C27,'11-ISO-Kiszonka-ŻOŁĘDNICA'!C27,'11-ISO-Kiszonka-WONIEŚĆ'!C27,'11-ISO-Kiszonka-RADAN'!C27,'11-ISO-Kiszonka-PIORUNKOWICE'!C27,'11-ISO-Kiszonka-LAPCZYK'!C27,'11-ISO-Kiszonka-KSIĘŻYLAS'!C27,'11-ISO-Kiszonka-JAMY'!C27,'11-ISO-Kiszonka-JURCZYK'!C27,'11-ISO-Kiszonka-ADAMUS'!C27,'11-ISO-Kiszonka-RYDZ'!C27,'11-ISO-Kiszonka-WÓJCIK'!C27)</f>
        <v>84309.571428571435</v>
      </c>
      <c r="F19" s="130">
        <f>AVERAGE('11-ISO-Kiszonka-MARCISZAK'!H27,'11-ISO-Kiszonka-KURZAWA'!H27,'11-ISO-Kiszonka-MARCISZ'!H27,'11-ISO-Kiszonka-CZAJA'!H27,'11-ISO-Kiszonka-ŻOŁĘDNICA'!H27,'11-ISO-Kiszonka-WONIEŚĆ'!H27,'11-ISO-Kiszonka-RADAN'!H27,'11-ISO-Kiszonka-PIORUNKOWICE'!H27,'11-ISO-Kiszonka-LAPCZYK'!H27,'11-ISO-Kiszonka-KSIĘŻYLAS'!H27,'11-ISO-Kiszonka-JAMY'!H27,'11-ISO-Kiszonka-JURCZYK'!H27,'11-ISO-Kiszonka-ADAMUS'!H27,'11-ISO-Kiszonka-RYDZ'!H27,'11-ISO-Kiszonka-WÓJCIK'!H27)</f>
        <v>50.949575888734877</v>
      </c>
      <c r="G19" s="130">
        <f>AVERAGE('11-ISO-Kiszonka-MARCISZAK'!I27,'11-ISO-Kiszonka-KURZAWA'!I27,'11-ISO-Kiszonka-MARCISZ'!I27,'11-ISO-Kiszonka-CZAJA'!I27,'11-ISO-Kiszonka-ŻOŁĘDNICA'!I27,'11-ISO-Kiszonka-WONIEŚĆ'!I27,'11-ISO-Kiszonka-RADAN'!I27,'11-ISO-Kiszonka-PIORUNKOWICE'!I27,'11-ISO-Kiszonka-LAPCZYK'!I27,'11-ISO-Kiszonka-KSIĘŻYLAS'!I27,'11-ISO-Kiszonka-JAMY'!I27,'11-ISO-Kiszonka-JURCZYK'!I27,'11-ISO-Kiszonka-ADAMUS'!I27,'11-ISO-Kiszonka-RYDZ'!I27,'11-ISO-Kiszonka-WÓJCIK'!I27)</f>
        <v>40.67285714285714</v>
      </c>
      <c r="H19" s="130">
        <f>AVERAGE('11-ISO-Kiszonka-MARCISZAK'!J27,'11-ISO-Kiszonka-KURZAWA'!J27,'11-ISO-Kiszonka-MARCISZ'!J27,'11-ISO-Kiszonka-CZAJA'!J27,'11-ISO-Kiszonka-ŻOŁĘDNICA'!J27,'11-ISO-Kiszonka-WONIEŚĆ'!J27,'11-ISO-Kiszonka-RADAN'!J27,'11-ISO-Kiszonka-PIORUNKOWICE'!J27,'11-ISO-Kiszonka-LAPCZYK'!J27,'11-ISO-Kiszonka-KSIĘŻYLAS'!J27,'11-ISO-Kiszonka-JAMY'!J27,'11-ISO-Kiszonka-JURCZYK'!J27,'11-ISO-Kiszonka-ADAMUS'!J27,'11-ISO-Kiszonka-RYDZ'!J27,'11-ISO-Kiszonka-WÓJCIK'!J27)</f>
        <v>20.102476066886677</v>
      </c>
      <c r="I19" s="131">
        <f>MAX('11-ISO-Kiszonka-MARCISZAK'!J27,'11-ISO-Kiszonka-KURZAWA'!J27,'11-ISO-Kiszonka-MARCISZ'!J27,'11-ISO-Kiszonka-CZAJA'!J27,'11-ISO-Kiszonka-ŻOŁĘDNICA'!J27,'11-ISO-Kiszonka-WONIEŚĆ'!J27,'11-ISO-Kiszonka-RADAN'!J27,'11-ISO-Kiszonka-PIORUNKOWICE'!J27,'11-ISO-Kiszonka-LAPCZYK'!J27,'11-ISO-Kiszonka-KSIĘŻYLAS'!J27,'11-ISO-Kiszonka-JAMY'!J27,'11-ISO-Kiszonka-JURCZYK'!J27,'11-ISO-Kiszonka-ADAMUS'!J27,'11-ISO-Kiszonka-RYDZ'!J27,'11-ISO-Kiszonka-WÓJCIK'!J27)</f>
        <v>26.400813953488367</v>
      </c>
    </row>
    <row r="20" spans="2:9" ht="18">
      <c r="B20" s="73" t="s">
        <v>135</v>
      </c>
      <c r="C20" s="137">
        <v>270</v>
      </c>
      <c r="D20" s="129">
        <f>COUNT('11-ISO-Kiszonka-MARCISZAK'!C28,'11-ISO-Kiszonka-KURZAWA'!C28,'11-ISO-Kiszonka-MARCISZ'!C28,'11-ISO-Kiszonka-CZAJA'!C28,'11-ISO-Kiszonka-ŻOŁĘDNICA'!C28,'11-ISO-Kiszonka-WONIEŚĆ'!C28,'11-ISO-Kiszonka-RADAN'!C28,'11-ISO-Kiszonka-PIORUNKOWICE'!C28,'11-ISO-Kiszonka-LAPCZYK'!C28,'11-ISO-Kiszonka-KSIĘŻYLAS'!C28,'11-ISO-Kiszonka-JAMY'!C28,'11-ISO-Kiszonka-JURCZYK'!C28,'11-ISO-Kiszonka-ADAMUS'!C28,'11-ISO-Kiszonka-RYDZ'!C28,'11-ISO-Kiszonka-WÓJCIK'!C28)</f>
        <v>4</v>
      </c>
      <c r="E20" s="129">
        <f>AVERAGE('11-ISO-Kiszonka-MARCISZAK'!C28,'11-ISO-Kiszonka-KURZAWA'!C28,'11-ISO-Kiszonka-MARCISZ'!C28,'11-ISO-Kiszonka-CZAJA'!C28,'11-ISO-Kiszonka-ŻOŁĘDNICA'!C28,'11-ISO-Kiszonka-WONIEŚĆ'!C28,'11-ISO-Kiszonka-RADAN'!C28,'11-ISO-Kiszonka-PIORUNKOWICE'!C28,'11-ISO-Kiszonka-LAPCZYK'!C28,'11-ISO-Kiszonka-KSIĘŻYLAS'!C28,'11-ISO-Kiszonka-JAMY'!C28,'11-ISO-Kiszonka-JURCZYK'!C28,'11-ISO-Kiszonka-ADAMUS'!C28,'11-ISO-Kiszonka-RYDZ'!C28,'11-ISO-Kiszonka-WÓJCIK'!C28)</f>
        <v>81666.75</v>
      </c>
      <c r="F20" s="130">
        <f>AVERAGE('11-ISO-Kiszonka-MARCISZAK'!H28,'11-ISO-Kiszonka-KURZAWA'!H28,'11-ISO-Kiszonka-MARCISZ'!H28,'11-ISO-Kiszonka-CZAJA'!H28,'11-ISO-Kiszonka-ŻOŁĘDNICA'!H28,'11-ISO-Kiszonka-WONIEŚĆ'!H28,'11-ISO-Kiszonka-RADAN'!H28,'11-ISO-Kiszonka-PIORUNKOWICE'!H28,'11-ISO-Kiszonka-LAPCZYK'!H28,'11-ISO-Kiszonka-KSIĘŻYLAS'!H28,'11-ISO-Kiszonka-JAMY'!H28,'11-ISO-Kiszonka-JURCZYK'!H28,'11-ISO-Kiszonka-ADAMUS'!H28,'11-ISO-Kiszonka-RYDZ'!H28,'11-ISO-Kiszonka-WÓJCIK'!H28)</f>
        <v>41.650409411532578</v>
      </c>
      <c r="G20" s="130">
        <f>AVERAGE('11-ISO-Kiszonka-MARCISZAK'!I28,'11-ISO-Kiszonka-KURZAWA'!I28,'11-ISO-Kiszonka-MARCISZ'!I28,'11-ISO-Kiszonka-CZAJA'!I28,'11-ISO-Kiszonka-ŻOŁĘDNICA'!I28,'11-ISO-Kiszonka-WONIEŚĆ'!I28,'11-ISO-Kiszonka-RADAN'!I28,'11-ISO-Kiszonka-PIORUNKOWICE'!I28,'11-ISO-Kiszonka-LAPCZYK'!I28,'11-ISO-Kiszonka-KSIĘŻYLAS'!I28,'11-ISO-Kiszonka-JAMY'!I28,'11-ISO-Kiszonka-JURCZYK'!I28,'11-ISO-Kiszonka-ADAMUS'!I28,'11-ISO-Kiszonka-RYDZ'!I28,'11-ISO-Kiszonka-WÓJCIK'!I28)</f>
        <v>43.107500000000002</v>
      </c>
      <c r="H20" s="130">
        <f>AVERAGE('11-ISO-Kiszonka-MARCISZAK'!J28,'11-ISO-Kiszonka-KURZAWA'!J28,'11-ISO-Kiszonka-MARCISZ'!J28,'11-ISO-Kiszonka-CZAJA'!J28,'11-ISO-Kiszonka-ŻOŁĘDNICA'!J28,'11-ISO-Kiszonka-WONIEŚĆ'!J28,'11-ISO-Kiszonka-RADAN'!J28,'11-ISO-Kiszonka-PIORUNKOWICE'!J28,'11-ISO-Kiszonka-LAPCZYK'!J28,'11-ISO-Kiszonka-KSIĘŻYLAS'!J28,'11-ISO-Kiszonka-JAMY'!J28,'11-ISO-Kiszonka-JURCZYK'!J28,'11-ISO-Kiszonka-ADAMUS'!J28,'11-ISO-Kiszonka-RYDZ'!J28,'11-ISO-Kiszonka-WÓJCIK'!J28)</f>
        <v>17.604745139950783</v>
      </c>
      <c r="I20" s="131">
        <f>MAX('11-ISO-Kiszonka-MARCISZAK'!J28,'11-ISO-Kiszonka-KURZAWA'!J28,'11-ISO-Kiszonka-MARCISZ'!J28,'11-ISO-Kiszonka-CZAJA'!J28,'11-ISO-Kiszonka-ŻOŁĘDNICA'!J28,'11-ISO-Kiszonka-WONIEŚĆ'!J28,'11-ISO-Kiszonka-RADAN'!J28,'11-ISO-Kiszonka-PIORUNKOWICE'!J28,'11-ISO-Kiszonka-LAPCZYK'!J28,'11-ISO-Kiszonka-KSIĘŻYLAS'!J28,'11-ISO-Kiszonka-JAMY'!J28,'11-ISO-Kiszonka-JURCZYK'!J28,'11-ISO-Kiszonka-ADAMUS'!J28,'11-ISO-Kiszonka-RYDZ'!J28,'11-ISO-Kiszonka-WÓJCIK'!J28)</f>
        <v>20.268625429553264</v>
      </c>
    </row>
    <row r="21" spans="2:9" ht="18">
      <c r="B21" s="71" t="s">
        <v>136</v>
      </c>
      <c r="C21" s="137">
        <v>270</v>
      </c>
      <c r="D21" s="129">
        <f>COUNT('11-ISO-Kiszonka-MARCISZAK'!C29,'11-ISO-Kiszonka-KURZAWA'!C29,'11-ISO-Kiszonka-MARCISZ'!C29,'11-ISO-Kiszonka-CZAJA'!C29,'11-ISO-Kiszonka-ŻOŁĘDNICA'!C29,'11-ISO-Kiszonka-WONIEŚĆ'!C29,'11-ISO-Kiszonka-RADAN'!C29,'11-ISO-Kiszonka-PIORUNKOWICE'!C29,'11-ISO-Kiszonka-LAPCZYK'!C29,'11-ISO-Kiszonka-KSIĘŻYLAS'!C29,'11-ISO-Kiszonka-JAMY'!C29,'11-ISO-Kiszonka-JURCZYK'!C29,'11-ISO-Kiszonka-ADAMUS'!C29,'11-ISO-Kiszonka-RYDZ'!C29,'11-ISO-Kiszonka-WÓJCIK'!C29)</f>
        <v>9</v>
      </c>
      <c r="E21" s="129">
        <f>AVERAGE('11-ISO-Kiszonka-MARCISZAK'!C29,'11-ISO-Kiszonka-KURZAWA'!C29,'11-ISO-Kiszonka-MARCISZ'!C29,'11-ISO-Kiszonka-CZAJA'!C29,'11-ISO-Kiszonka-ŻOŁĘDNICA'!C29,'11-ISO-Kiszonka-WONIEŚĆ'!C29,'11-ISO-Kiszonka-RADAN'!C29,'11-ISO-Kiszonka-PIORUNKOWICE'!C29,'11-ISO-Kiszonka-LAPCZYK'!C29,'11-ISO-Kiszonka-KSIĘŻYLAS'!C29,'11-ISO-Kiszonka-JAMY'!C29,'11-ISO-Kiszonka-JURCZYK'!C29,'11-ISO-Kiszonka-ADAMUS'!C29,'11-ISO-Kiszonka-RYDZ'!C29,'11-ISO-Kiszonka-WÓJCIK'!C29)</f>
        <v>83926.111111111109</v>
      </c>
      <c r="F21" s="130">
        <f>AVERAGE('11-ISO-Kiszonka-MARCISZAK'!H29,'11-ISO-Kiszonka-KURZAWA'!H29,'11-ISO-Kiszonka-MARCISZ'!H29,'11-ISO-Kiszonka-CZAJA'!H29,'11-ISO-Kiszonka-ŻOŁĘDNICA'!H29,'11-ISO-Kiszonka-WONIEŚĆ'!H29,'11-ISO-Kiszonka-RADAN'!H29,'11-ISO-Kiszonka-PIORUNKOWICE'!H29,'11-ISO-Kiszonka-LAPCZYK'!H29,'11-ISO-Kiszonka-KSIĘŻYLAS'!H29,'11-ISO-Kiszonka-JAMY'!H29,'11-ISO-Kiszonka-JURCZYK'!H29,'11-ISO-Kiszonka-ADAMUS'!H29,'11-ISO-Kiszonka-RYDZ'!H29,'11-ISO-Kiszonka-WÓJCIK'!H29)</f>
        <v>49.469371870709153</v>
      </c>
      <c r="G21" s="130">
        <f>AVERAGE('11-ISO-Kiszonka-MARCISZAK'!I29,'11-ISO-Kiszonka-KURZAWA'!I29,'11-ISO-Kiszonka-MARCISZ'!I29,'11-ISO-Kiszonka-CZAJA'!I29,'11-ISO-Kiszonka-ŻOŁĘDNICA'!I29,'11-ISO-Kiszonka-WONIEŚĆ'!I29,'11-ISO-Kiszonka-RADAN'!I29,'11-ISO-Kiszonka-PIORUNKOWICE'!I29,'11-ISO-Kiszonka-LAPCZYK'!I29,'11-ISO-Kiszonka-KSIĘŻYLAS'!I29,'11-ISO-Kiszonka-JAMY'!I29,'11-ISO-Kiszonka-JURCZYK'!I29,'11-ISO-Kiszonka-ADAMUS'!I29,'11-ISO-Kiszonka-RYDZ'!I29,'11-ISO-Kiszonka-WÓJCIK'!I29)</f>
        <v>41.345555555555556</v>
      </c>
      <c r="H21" s="130">
        <f>AVERAGE('11-ISO-Kiszonka-MARCISZAK'!J29,'11-ISO-Kiszonka-KURZAWA'!J29,'11-ISO-Kiszonka-MARCISZ'!J29,'11-ISO-Kiszonka-CZAJA'!J29,'11-ISO-Kiszonka-ŻOŁĘDNICA'!J29,'11-ISO-Kiszonka-WONIEŚĆ'!J29,'11-ISO-Kiszonka-RADAN'!J29,'11-ISO-Kiszonka-PIORUNKOWICE'!J29,'11-ISO-Kiszonka-LAPCZYK'!J29,'11-ISO-Kiszonka-KSIĘŻYLAS'!J29,'11-ISO-Kiszonka-JAMY'!J29,'11-ISO-Kiszonka-JURCZYK'!J29,'11-ISO-Kiszonka-ADAMUS'!J29,'11-ISO-Kiszonka-RYDZ'!J29,'11-ISO-Kiszonka-WÓJCIK'!J29)</f>
        <v>19.994578003720168</v>
      </c>
      <c r="I21" s="131">
        <f>MAX('11-ISO-Kiszonka-MARCISZAK'!J29,'11-ISO-Kiszonka-KURZAWA'!J29,'11-ISO-Kiszonka-MARCISZ'!J29,'11-ISO-Kiszonka-CZAJA'!J29,'11-ISO-Kiszonka-ŻOŁĘDNICA'!J29,'11-ISO-Kiszonka-WONIEŚĆ'!J29,'11-ISO-Kiszonka-RADAN'!J29,'11-ISO-Kiszonka-PIORUNKOWICE'!J29,'11-ISO-Kiszonka-LAPCZYK'!J29,'11-ISO-Kiszonka-KSIĘŻYLAS'!J29,'11-ISO-Kiszonka-JAMY'!J29,'11-ISO-Kiszonka-JURCZYK'!J29,'11-ISO-Kiszonka-ADAMUS'!J29,'11-ISO-Kiszonka-RYDZ'!J29,'11-ISO-Kiszonka-WÓJCIK'!J29)</f>
        <v>22.931686274509801</v>
      </c>
    </row>
    <row r="22" spans="2:9" ht="18">
      <c r="B22" s="74" t="s">
        <v>137</v>
      </c>
      <c r="C22" s="132">
        <v>270</v>
      </c>
      <c r="D22" s="133">
        <f>COUNT('11-ISO-Kiszonka-MARCISZAK'!C33,'11-ISO-Kiszonka-KURZAWA'!C33,'11-ISO-Kiszonka-MARCISZ'!C33,'11-ISO-Kiszonka-CZAJA'!C33,'11-ISO-Kiszonka-ŻOŁĘDNICA'!C33,'11-ISO-Kiszonka-WONIEŚĆ'!C33,'11-ISO-Kiszonka-RADAN'!C33,'11-ISO-Kiszonka-PIORUNKOWICE'!C33,'11-ISO-Kiszonka-LAPCZYK'!C33,'11-ISO-Kiszonka-KSIĘŻYLAS'!C33,'11-ISO-Kiszonka-JAMY'!C33,'11-ISO-Kiszonka-JURCZYK'!C33,'11-ISO-Kiszonka-ADAMUS'!C33,'11-ISO-Kiszonka-RYDZ'!C33,'11-ISO-Kiszonka-WÓJCIK'!C33)</f>
        <v>3</v>
      </c>
      <c r="E22" s="133">
        <f>AVERAGE('11-ISO-Kiszonka-MARCISZAK'!C33,'11-ISO-Kiszonka-KURZAWA'!C33,'11-ISO-Kiszonka-MARCISZ'!C33,'11-ISO-Kiszonka-CZAJA'!C33,'11-ISO-Kiszonka-ŻOŁĘDNICA'!C33,'11-ISO-Kiszonka-WONIEŚĆ'!C33,'11-ISO-Kiszonka-RADAN'!C33,'11-ISO-Kiszonka-PIORUNKOWICE'!C33,'11-ISO-Kiszonka-LAPCZYK'!C33,'11-ISO-Kiszonka-KSIĘŻYLAS'!C33,'11-ISO-Kiszonka-JAMY'!C33,'11-ISO-Kiszonka-JURCZYK'!C33,'11-ISO-Kiszonka-ADAMUS'!C33,'11-ISO-Kiszonka-RYDZ'!C33,'11-ISO-Kiszonka-WÓJCIK'!C33)</f>
        <v>84666.666666666672</v>
      </c>
      <c r="F22" s="134">
        <f>AVERAGE('11-ISO-Kiszonka-MARCISZAK'!H33,'11-ISO-Kiszonka-KURZAWA'!H33,'11-ISO-Kiszonka-MARCISZ'!H33,'11-ISO-Kiszonka-CZAJA'!H33,'11-ISO-Kiszonka-ŻOŁĘDNICA'!H33,'11-ISO-Kiszonka-WONIEŚĆ'!H33,'11-ISO-Kiszonka-RADAN'!H33,'11-ISO-Kiszonka-PIORUNKOWICE'!H33,'11-ISO-Kiszonka-LAPCZYK'!H33,'11-ISO-Kiszonka-KSIĘŻYLAS'!H33,'11-ISO-Kiszonka-JAMY'!H33,'11-ISO-Kiszonka-JURCZYK'!H33,'11-ISO-Kiszonka-ADAMUS'!H33,'11-ISO-Kiszonka-RYDZ'!H33,'11-ISO-Kiszonka-WÓJCIK'!H33)</f>
        <v>41.573393106323792</v>
      </c>
      <c r="G22" s="134">
        <f>AVERAGE('11-ISO-Kiszonka-MARCISZAK'!I33,'11-ISO-Kiszonka-KURZAWA'!I33,'11-ISO-Kiszonka-MARCISZ'!I33,'11-ISO-Kiszonka-CZAJA'!I33,'11-ISO-Kiszonka-ŻOŁĘDNICA'!I33,'11-ISO-Kiszonka-WONIEŚĆ'!I33,'11-ISO-Kiszonka-RADAN'!I33,'11-ISO-Kiszonka-PIORUNKOWICE'!I33,'11-ISO-Kiszonka-LAPCZYK'!I33,'11-ISO-Kiszonka-KSIĘŻYLAS'!I33,'11-ISO-Kiszonka-JAMY'!I33,'11-ISO-Kiszonka-JURCZYK'!I33,'11-ISO-Kiszonka-ADAMUS'!I33,'11-ISO-Kiszonka-RYDZ'!I33,'11-ISO-Kiszonka-WÓJCIK'!I33)</f>
        <v>42.303333333333335</v>
      </c>
      <c r="H22" s="134">
        <f>AVERAGE('11-ISO-Kiszonka-MARCISZAK'!J33,'11-ISO-Kiszonka-KURZAWA'!J33,'11-ISO-Kiszonka-MARCISZ'!J33,'11-ISO-Kiszonka-CZAJA'!J33,'11-ISO-Kiszonka-ŻOŁĘDNICA'!J33,'11-ISO-Kiszonka-WONIEŚĆ'!J33,'11-ISO-Kiszonka-RADAN'!J33,'11-ISO-Kiszonka-PIORUNKOWICE'!J33,'11-ISO-Kiszonka-LAPCZYK'!J33,'11-ISO-Kiszonka-KSIĘŻYLAS'!J33,'11-ISO-Kiszonka-JAMY'!J33,'11-ISO-Kiszonka-JURCZYK'!J33,'11-ISO-Kiszonka-ADAMUS'!J33,'11-ISO-Kiszonka-RYDZ'!J33,'11-ISO-Kiszonka-WÓJCIK'!J33)</f>
        <v>17.326210872506099</v>
      </c>
      <c r="I22" s="135">
        <f>MAX('11-ISO-Kiszonka-MARCISZAK'!J33,'11-ISO-Kiszonka-KURZAWA'!J33,'11-ISO-Kiszonka-MARCISZ'!J33,'11-ISO-Kiszonka-CZAJA'!J33,'11-ISO-Kiszonka-ŻOŁĘDNICA'!J33,'11-ISO-Kiszonka-WONIEŚĆ'!J33,'11-ISO-Kiszonka-RADAN'!J33,'11-ISO-Kiszonka-PIORUNKOWICE'!J33,'11-ISO-Kiszonka-LAPCZYK'!J33,'11-ISO-Kiszonka-KSIĘŻYLAS'!J33,'11-ISO-Kiszonka-JAMY'!J33,'11-ISO-Kiszonka-JURCZYK'!J33,'11-ISO-Kiszonka-ADAMUS'!J33,'11-ISO-Kiszonka-RYDZ'!J33,'11-ISO-Kiszonka-WÓJCIK'!J33)</f>
        <v>18.040869459623558</v>
      </c>
    </row>
    <row r="23" spans="2:9" ht="18.75" thickBot="1">
      <c r="B23" s="75" t="s">
        <v>138</v>
      </c>
      <c r="C23" s="138">
        <v>300</v>
      </c>
      <c r="D23" s="139">
        <f>COUNT('11-ISO-Kiszonka-MARCISZAK'!C35,'11-ISO-Kiszonka-KURZAWA'!C35,'11-ISO-Kiszonka-MARCISZ'!C35,'11-ISO-Kiszonka-CZAJA'!C35,'11-ISO-Kiszonka-ŻOŁĘDNICA'!C35,'11-ISO-Kiszonka-WONIEŚĆ'!C35,'11-ISO-Kiszonka-RADAN'!C35,'11-ISO-Kiszonka-PIORUNKOWICE'!C35,'11-ISO-Kiszonka-LAPCZYK'!C35,'11-ISO-Kiszonka-KSIĘŻYLAS'!C35,'11-ISO-Kiszonka-JAMY'!C35,'11-ISO-Kiszonka-JURCZYK'!C35,'11-ISO-Kiszonka-ADAMUS'!C35,'11-ISO-Kiszonka-RYDZ'!C35,'11-ISO-Kiszonka-WÓJCIK'!C35)</f>
        <v>2</v>
      </c>
      <c r="E23" s="139">
        <f>AVERAGE('11-ISO-Kiszonka-MARCISZAK'!C35,'11-ISO-Kiszonka-KURZAWA'!C35,'11-ISO-Kiszonka-MARCISZ'!C35,'11-ISO-Kiszonka-CZAJA'!C35,'11-ISO-Kiszonka-ŻOŁĘDNICA'!C35,'11-ISO-Kiszonka-WONIEŚĆ'!C35,'11-ISO-Kiszonka-RADAN'!C35,'11-ISO-Kiszonka-PIORUNKOWICE'!C35,'11-ISO-Kiszonka-LAPCZYK'!C35,'11-ISO-Kiszonka-KSIĘŻYLAS'!C35,'11-ISO-Kiszonka-JAMY'!C35,'11-ISO-Kiszonka-JURCZYK'!C35,'11-ISO-Kiszonka-ADAMUS'!C35,'11-ISO-Kiszonka-RYDZ'!C35,'11-ISO-Kiszonka-WÓJCIK'!C35)</f>
        <v>88000</v>
      </c>
      <c r="F23" s="140">
        <f>AVERAGE('11-ISO-Kiszonka-MARCISZAK'!H35,'11-ISO-Kiszonka-KURZAWA'!H35,'11-ISO-Kiszonka-MARCISZ'!H35,'11-ISO-Kiszonka-CZAJA'!H35,'11-ISO-Kiszonka-ŻOŁĘDNICA'!H35,'11-ISO-Kiszonka-WONIEŚĆ'!H35,'11-ISO-Kiszonka-RADAN'!H35,'11-ISO-Kiszonka-PIORUNKOWICE'!H35,'11-ISO-Kiszonka-LAPCZYK'!H35,'11-ISO-Kiszonka-KSIĘŻYLAS'!H35,'11-ISO-Kiszonka-JAMY'!H35,'11-ISO-Kiszonka-JURCZYK'!H35,'11-ISO-Kiszonka-ADAMUS'!H35,'11-ISO-Kiszonka-RYDZ'!H35,'11-ISO-Kiszonka-WÓJCIK'!H35)</f>
        <v>56.207602339181292</v>
      </c>
      <c r="G23" s="140">
        <f>AVERAGE('11-ISO-Kiszonka-MARCISZAK'!I35,'11-ISO-Kiszonka-KURZAWA'!I35,'11-ISO-Kiszonka-MARCISZ'!I35,'11-ISO-Kiszonka-CZAJA'!I35,'11-ISO-Kiszonka-ŻOŁĘDNICA'!I35,'11-ISO-Kiszonka-WONIEŚĆ'!I35,'11-ISO-Kiszonka-RADAN'!I35,'11-ISO-Kiszonka-PIORUNKOWICE'!I35,'11-ISO-Kiszonka-LAPCZYK'!I35,'11-ISO-Kiszonka-KSIĘŻYLAS'!I35,'11-ISO-Kiszonka-JAMY'!I35,'11-ISO-Kiszonka-JURCZYK'!I35,'11-ISO-Kiszonka-ADAMUS'!I35,'11-ISO-Kiszonka-RYDZ'!I35,'11-ISO-Kiszonka-WÓJCIK'!I35)</f>
        <v>39.700000000000003</v>
      </c>
      <c r="H23" s="140">
        <f>AVERAGE('11-ISO-Kiszonka-MARCISZAK'!J35,'11-ISO-Kiszonka-KURZAWA'!J35,'11-ISO-Kiszonka-MARCISZ'!J35,'11-ISO-Kiszonka-CZAJA'!J35,'11-ISO-Kiszonka-ŻOŁĘDNICA'!J35,'11-ISO-Kiszonka-WONIEŚĆ'!J35,'11-ISO-Kiszonka-RADAN'!J35,'11-ISO-Kiszonka-PIORUNKOWICE'!J35,'11-ISO-Kiszonka-LAPCZYK'!J35,'11-ISO-Kiszonka-KSIĘŻYLAS'!J35,'11-ISO-Kiszonka-JAMY'!J35,'11-ISO-Kiszonka-JURCZYK'!J35,'11-ISO-Kiszonka-ADAMUS'!J35,'11-ISO-Kiszonka-RYDZ'!J35,'11-ISO-Kiszonka-WÓJCIK'!J35)</f>
        <v>21.6205</v>
      </c>
      <c r="I23" s="141">
        <f>MAX('11-ISO-Kiszonka-MARCISZAK'!J35,'11-ISO-Kiszonka-KURZAWA'!J35,'11-ISO-Kiszonka-MARCISZ'!J35,'11-ISO-Kiszonka-CZAJA'!J35,'11-ISO-Kiszonka-ŻOŁĘDNICA'!J35,'11-ISO-Kiszonka-WONIEŚĆ'!J35,'11-ISO-Kiszonka-RADAN'!J35,'11-ISO-Kiszonka-PIORUNKOWICE'!J35,'11-ISO-Kiszonka-LAPCZYK'!J35,'11-ISO-Kiszonka-KSIĘŻYLAS'!J35,'11-ISO-Kiszonka-JAMY'!J35,'11-ISO-Kiszonka-JURCZYK'!J35,'11-ISO-Kiszonka-ADAMUS'!J35,'11-ISO-Kiszonka-RYDZ'!J35,'11-ISO-Kiszonka-WÓJCIK'!J35)</f>
        <v>26.259333333333334</v>
      </c>
    </row>
    <row r="24" spans="2:9" ht="18">
      <c r="E24" s="143" t="s">
        <v>161</v>
      </c>
      <c r="F24" s="144">
        <f>AVERAGE(AVERAGE(F7:F23))</f>
        <v>47.194232144808815</v>
      </c>
      <c r="G24" s="144">
        <f>AVERAGE(AVERAGE(G7:G23))</f>
        <v>42.350706923795151</v>
      </c>
      <c r="H24" s="144">
        <f>AVERAGE(AVERAGE(H7:H23))</f>
        <v>19.484826860124205</v>
      </c>
      <c r="I24" s="144">
        <f>AVERAGE(AVERAGE(I7:I23))</f>
        <v>24.093102610818228</v>
      </c>
    </row>
    <row r="25" spans="2:9">
      <c r="B25" s="145" t="s">
        <v>162</v>
      </c>
    </row>
  </sheetData>
  <pageMargins left="0.75" right="0.75" top="1" bottom="1" header="0.5" footer="0.5"/>
  <pageSetup paperSize="9" scale="9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3:K56"/>
  <sheetViews>
    <sheetView view="pageBreakPreview" zoomScaleNormal="100" zoomScaleSheetLayoutView="100" workbookViewId="0">
      <selection activeCell="J35" sqref="J35"/>
    </sheetView>
  </sheetViews>
  <sheetFormatPr defaultRowHeight="15"/>
  <cols>
    <col min="1" max="1" width="14.28515625" style="76" customWidth="1"/>
    <col min="2" max="2" width="12.85546875" style="76" customWidth="1"/>
    <col min="3" max="3" width="18.85546875" style="76" customWidth="1"/>
    <col min="4" max="4" width="9.85546875" style="76" bestFit="1" customWidth="1"/>
    <col min="5" max="5" width="15.42578125" style="76" customWidth="1"/>
    <col min="6" max="6" width="12.85546875" style="76" customWidth="1"/>
    <col min="7" max="16384" width="9.140625" style="76"/>
  </cols>
  <sheetData>
    <row r="13" spans="3:3">
      <c r="C13" s="76">
        <v>270</v>
      </c>
    </row>
    <row r="30" spans="1:4" ht="20.25" customHeight="1"/>
    <row r="31" spans="1:4" ht="18.75" customHeight="1"/>
    <row r="32" spans="1:4">
      <c r="A32" s="77" t="s">
        <v>139</v>
      </c>
      <c r="D32" s="78"/>
    </row>
    <row r="36" spans="1:11" ht="20.25">
      <c r="A36" s="79" t="s">
        <v>140</v>
      </c>
      <c r="B36" s="80"/>
      <c r="C36" s="81"/>
      <c r="D36" s="82"/>
      <c r="E36" s="80"/>
      <c r="F36" s="80"/>
    </row>
    <row r="37" spans="1:11">
      <c r="A37" s="83"/>
      <c r="B37" s="80"/>
      <c r="C37" s="80"/>
      <c r="D37" s="80"/>
      <c r="E37" s="80"/>
      <c r="F37" s="80"/>
    </row>
    <row r="38" spans="1:11">
      <c r="A38" s="80"/>
      <c r="B38" s="80"/>
      <c r="C38" s="80"/>
      <c r="D38" s="80"/>
      <c r="E38" s="80"/>
      <c r="F38" s="80"/>
    </row>
    <row r="39" spans="1:11" s="85" customFormat="1" ht="51.75" customHeight="1" thickBot="1">
      <c r="A39" s="84" t="s">
        <v>29</v>
      </c>
      <c r="B39" s="84" t="s">
        <v>141</v>
      </c>
      <c r="C39" s="84" t="s">
        <v>142</v>
      </c>
      <c r="D39" s="84" t="s">
        <v>143</v>
      </c>
      <c r="E39" s="84" t="s">
        <v>142</v>
      </c>
      <c r="F39" s="84" t="s">
        <v>141</v>
      </c>
    </row>
    <row r="40" spans="1:11" ht="18">
      <c r="A40" s="70" t="s">
        <v>122</v>
      </c>
      <c r="B40" s="86">
        <v>43.983333333333327</v>
      </c>
      <c r="C40" s="87">
        <v>19.912402713015879</v>
      </c>
      <c r="D40" s="88"/>
      <c r="E40" s="87">
        <v>19.912402713015879</v>
      </c>
      <c r="F40" s="86">
        <v>43.983333333333327</v>
      </c>
      <c r="H40" s="89"/>
      <c r="I40" s="90"/>
      <c r="J40" s="91"/>
      <c r="K40" s="92"/>
    </row>
    <row r="41" spans="1:11" ht="18">
      <c r="A41" s="71" t="s">
        <v>123</v>
      </c>
      <c r="B41" s="86">
        <v>43.888888888888886</v>
      </c>
      <c r="C41" s="87">
        <v>18.789770989421349</v>
      </c>
      <c r="D41" s="88"/>
      <c r="E41" s="87">
        <v>18.789770989421349</v>
      </c>
      <c r="F41" s="86">
        <v>43.888888888888886</v>
      </c>
      <c r="H41" s="89"/>
      <c r="I41" s="90"/>
      <c r="J41" s="91"/>
      <c r="K41" s="92"/>
    </row>
    <row r="42" spans="1:11" ht="18">
      <c r="A42" s="71" t="s">
        <v>124</v>
      </c>
      <c r="B42" s="86">
        <v>40.594615384615381</v>
      </c>
      <c r="C42" s="87">
        <v>19.401486803627169</v>
      </c>
      <c r="D42" s="88"/>
      <c r="E42" s="87">
        <v>19.401486803627169</v>
      </c>
      <c r="F42" s="86">
        <v>40.594615384615381</v>
      </c>
      <c r="H42" s="89"/>
      <c r="I42" s="90"/>
      <c r="J42" s="91"/>
      <c r="K42" s="92"/>
    </row>
    <row r="43" spans="1:11" ht="18">
      <c r="A43" s="72" t="s">
        <v>125</v>
      </c>
      <c r="B43" s="86">
        <v>45.452857142857134</v>
      </c>
      <c r="C43" s="87">
        <v>18.938462107574363</v>
      </c>
      <c r="D43" s="88"/>
      <c r="E43" s="87">
        <v>18.938462107574363</v>
      </c>
      <c r="F43" s="86">
        <v>45.452857142857134</v>
      </c>
      <c r="H43" s="89"/>
      <c r="I43" s="90"/>
      <c r="J43" s="91"/>
      <c r="K43" s="92"/>
    </row>
    <row r="44" spans="1:11" ht="18">
      <c r="A44" s="72" t="s">
        <v>126</v>
      </c>
      <c r="B44" s="86">
        <v>40.03</v>
      </c>
      <c r="C44" s="87">
        <v>18.796875248898463</v>
      </c>
      <c r="D44" s="88"/>
      <c r="E44" s="87">
        <v>18.796875248898463</v>
      </c>
      <c r="F44" s="86">
        <v>40.03</v>
      </c>
      <c r="H44" s="89"/>
      <c r="I44" s="90"/>
      <c r="J44" s="91"/>
      <c r="K44" s="92"/>
    </row>
    <row r="45" spans="1:11" ht="18">
      <c r="A45" s="72" t="s">
        <v>127</v>
      </c>
      <c r="B45" s="86">
        <v>42.405000000000001</v>
      </c>
      <c r="C45" s="87">
        <v>20.70005855670103</v>
      </c>
      <c r="D45" s="88"/>
      <c r="E45" s="87">
        <v>20.70005855670103</v>
      </c>
      <c r="F45" s="86">
        <v>42.405000000000001</v>
      </c>
      <c r="H45" s="89"/>
      <c r="I45" s="90"/>
      <c r="J45" s="91"/>
      <c r="K45" s="92"/>
    </row>
    <row r="46" spans="1:11" ht="18">
      <c r="A46" s="71" t="s">
        <v>128</v>
      </c>
      <c r="B46" s="86">
        <v>42.574000000000005</v>
      </c>
      <c r="C46" s="87">
        <v>20.105398072749168</v>
      </c>
      <c r="D46" s="88"/>
      <c r="E46" s="87">
        <v>20.105398072749168</v>
      </c>
      <c r="F46" s="86">
        <v>42.574000000000005</v>
      </c>
      <c r="H46" s="89"/>
      <c r="I46" s="90"/>
      <c r="J46" s="91"/>
      <c r="K46" s="92"/>
    </row>
    <row r="47" spans="1:11" ht="18">
      <c r="A47" s="71" t="s">
        <v>129</v>
      </c>
      <c r="B47" s="86">
        <v>43.513076923076923</v>
      </c>
      <c r="C47" s="87">
        <v>19.387632560599407</v>
      </c>
      <c r="D47" s="88"/>
      <c r="E47" s="87">
        <v>19.387632560599407</v>
      </c>
      <c r="F47" s="86">
        <v>43.513076923076923</v>
      </c>
      <c r="H47" s="89"/>
      <c r="I47" s="90"/>
      <c r="J47" s="91"/>
      <c r="K47" s="92"/>
    </row>
    <row r="48" spans="1:11" ht="18">
      <c r="A48" s="71" t="s">
        <v>130</v>
      </c>
      <c r="B48" s="86">
        <v>47.72</v>
      </c>
      <c r="C48" s="87">
        <v>19.788931578947366</v>
      </c>
      <c r="D48" s="93"/>
      <c r="E48" s="87">
        <v>19.788931578947366</v>
      </c>
      <c r="F48" s="86">
        <v>47.72</v>
      </c>
    </row>
    <row r="49" spans="1:6" ht="18">
      <c r="A49" s="72" t="s">
        <v>131</v>
      </c>
      <c r="B49" s="86">
        <v>43.396000000000001</v>
      </c>
      <c r="C49" s="87">
        <v>19.869831795923126</v>
      </c>
      <c r="D49" s="93"/>
      <c r="E49" s="87">
        <v>19.869831795923126</v>
      </c>
      <c r="F49" s="86">
        <v>43.396000000000001</v>
      </c>
    </row>
    <row r="50" spans="1:6" ht="18">
      <c r="A50" s="72" t="s">
        <v>132</v>
      </c>
      <c r="B50" s="86">
        <v>39.845000000000006</v>
      </c>
      <c r="C50" s="87">
        <v>19.443533417921508</v>
      </c>
      <c r="D50" s="93"/>
      <c r="E50" s="87">
        <v>19.443533417921508</v>
      </c>
      <c r="F50" s="86">
        <v>39.845000000000006</v>
      </c>
    </row>
    <row r="51" spans="1:6" ht="18">
      <c r="A51" s="72" t="s">
        <v>133</v>
      </c>
      <c r="B51" s="86">
        <v>39.43</v>
      </c>
      <c r="C51" s="87">
        <v>19.459162693668926</v>
      </c>
      <c r="D51" s="93"/>
      <c r="E51" s="87">
        <v>19.459162693668926</v>
      </c>
      <c r="F51" s="86">
        <v>39.43</v>
      </c>
    </row>
    <row r="52" spans="1:6" ht="18">
      <c r="A52" s="71" t="s">
        <v>134</v>
      </c>
      <c r="B52" s="94">
        <v>40.67285714285714</v>
      </c>
      <c r="C52" s="95">
        <v>20.102476066886677</v>
      </c>
      <c r="D52" s="93"/>
      <c r="E52" s="95">
        <v>20.102476066886677</v>
      </c>
      <c r="F52" s="94">
        <v>40.67285714285714</v>
      </c>
    </row>
    <row r="53" spans="1:6" ht="18">
      <c r="A53" s="73" t="s">
        <v>135</v>
      </c>
      <c r="B53" s="96">
        <v>43.107500000000002</v>
      </c>
      <c r="C53" s="97">
        <v>17.604745139950783</v>
      </c>
      <c r="D53" s="93"/>
      <c r="E53" s="97">
        <v>17.604745139950783</v>
      </c>
      <c r="F53" s="96">
        <v>43.107500000000002</v>
      </c>
    </row>
    <row r="54" spans="1:6" ht="18">
      <c r="A54" s="71" t="s">
        <v>136</v>
      </c>
      <c r="B54" s="98">
        <v>41.345555555555556</v>
      </c>
      <c r="C54" s="99">
        <v>19.994578003720168</v>
      </c>
      <c r="D54" s="100"/>
      <c r="E54" s="99">
        <v>19.994578003720168</v>
      </c>
      <c r="F54" s="98">
        <v>41.345555555555556</v>
      </c>
    </row>
    <row r="55" spans="1:6" ht="18">
      <c r="A55" s="74" t="s">
        <v>137</v>
      </c>
      <c r="B55" s="98">
        <v>42.303333333333335</v>
      </c>
      <c r="C55" s="99">
        <v>17.326210872506099</v>
      </c>
      <c r="D55" s="100"/>
      <c r="E55" s="99">
        <v>17.326210872506099</v>
      </c>
      <c r="F55" s="98">
        <v>42.303333333333335</v>
      </c>
    </row>
    <row r="56" spans="1:6" ht="18.75" thickBot="1">
      <c r="A56" s="75" t="s">
        <v>138</v>
      </c>
      <c r="B56" s="98">
        <v>39.700000000000003</v>
      </c>
      <c r="C56" s="99">
        <v>21.6205</v>
      </c>
      <c r="D56" s="100"/>
      <c r="E56" s="99">
        <v>21.6205</v>
      </c>
      <c r="F56" s="98">
        <v>39.700000000000003</v>
      </c>
    </row>
  </sheetData>
  <printOptions horizontalCentered="1"/>
  <pageMargins left="0.70866141732283472" right="0.70866141732283472" top="0.82677165354330717" bottom="0.78740157480314965" header="0.51181102362204722" footer="0.51181102362204722"/>
  <pageSetup paperSize="9" orientation="landscape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zoomScaleNormal="100" workbookViewId="0">
      <selection activeCell="I20" sqref="I20"/>
    </sheetView>
  </sheetViews>
  <sheetFormatPr defaultRowHeight="12.75"/>
  <cols>
    <col min="1" max="1" width="18.140625" style="151" customWidth="1"/>
    <col min="2" max="2" width="19" style="151" customWidth="1"/>
    <col min="3" max="3" width="12" style="151" customWidth="1"/>
    <col min="4" max="4" width="12.7109375" style="151" bestFit="1" customWidth="1"/>
    <col min="5" max="5" width="13.7109375" style="151" customWidth="1"/>
    <col min="6" max="6" width="11.42578125" style="151" customWidth="1"/>
    <col min="7" max="7" width="8.5703125" style="151" customWidth="1"/>
    <col min="8" max="8" width="12.7109375" style="151" bestFit="1" customWidth="1"/>
    <col min="9" max="9" width="10.140625" style="151" customWidth="1"/>
    <col min="10" max="10" width="12.5703125" style="151" customWidth="1"/>
    <col min="11" max="11" width="13.28515625" style="151" customWidth="1"/>
    <col min="12" max="16384" width="9.140625" style="151"/>
  </cols>
  <sheetData>
    <row r="1" spans="1:11" ht="20.25">
      <c r="A1" s="146" t="s">
        <v>163</v>
      </c>
      <c r="B1" s="147"/>
      <c r="C1" s="148"/>
      <c r="D1" s="149"/>
      <c r="E1" s="147"/>
      <c r="F1" s="147"/>
      <c r="G1" s="147"/>
      <c r="H1" s="147"/>
      <c r="I1" s="147"/>
      <c r="J1" s="147"/>
      <c r="K1" s="150"/>
    </row>
    <row r="2" spans="1:11" ht="20.25">
      <c r="A2" s="146" t="s">
        <v>164</v>
      </c>
      <c r="B2" s="147"/>
      <c r="C2" s="152"/>
      <c r="D2" s="153"/>
      <c r="E2" s="147"/>
      <c r="F2" s="147"/>
      <c r="G2" s="147"/>
      <c r="H2" s="147"/>
      <c r="I2" s="147"/>
      <c r="J2" s="147"/>
      <c r="K2" s="150"/>
    </row>
    <row r="3" spans="1:11" ht="17.25">
      <c r="A3" s="154" t="s">
        <v>147</v>
      </c>
      <c r="B3" s="147"/>
      <c r="C3" s="147"/>
      <c r="D3" s="153"/>
      <c r="E3" s="147"/>
      <c r="F3" s="147"/>
      <c r="G3" s="155"/>
      <c r="H3" s="147"/>
      <c r="I3" s="147"/>
      <c r="J3" s="147"/>
      <c r="K3" s="150"/>
    </row>
    <row r="4" spans="1:11" ht="15.75" thickBot="1">
      <c r="A4" s="156"/>
      <c r="B4" s="147"/>
      <c r="C4" s="147"/>
      <c r="D4" s="153"/>
      <c r="E4" s="147"/>
      <c r="F4" s="147"/>
      <c r="G4" s="147"/>
      <c r="H4" s="147"/>
      <c r="I4" s="147"/>
      <c r="J4" s="147"/>
      <c r="K4" s="150"/>
    </row>
    <row r="5" spans="1:11" ht="30">
      <c r="A5" s="150"/>
      <c r="B5" s="157" t="s">
        <v>29</v>
      </c>
      <c r="C5" s="158" t="s">
        <v>165</v>
      </c>
      <c r="D5" s="159" t="s">
        <v>40</v>
      </c>
      <c r="E5" s="160" t="s">
        <v>42</v>
      </c>
      <c r="F5" s="161" t="s">
        <v>44</v>
      </c>
      <c r="G5" s="161" t="s">
        <v>47</v>
      </c>
      <c r="H5" s="161" t="s">
        <v>48</v>
      </c>
      <c r="I5" s="161" t="s">
        <v>45</v>
      </c>
      <c r="J5" s="161" t="s">
        <v>46</v>
      </c>
      <c r="K5" s="162" t="s">
        <v>166</v>
      </c>
    </row>
    <row r="6" spans="1:11" ht="15.75" thickBot="1">
      <c r="A6" s="150"/>
      <c r="B6" s="163"/>
      <c r="C6" s="164" t="s">
        <v>20</v>
      </c>
      <c r="D6" s="165" t="s">
        <v>143</v>
      </c>
      <c r="E6" s="166" t="s">
        <v>167</v>
      </c>
      <c r="F6" s="165" t="s">
        <v>168</v>
      </c>
      <c r="G6" s="164" t="s">
        <v>169</v>
      </c>
      <c r="H6" s="165" t="s">
        <v>143</v>
      </c>
      <c r="I6" s="165" t="s">
        <v>170</v>
      </c>
      <c r="J6" s="164" t="s">
        <v>171</v>
      </c>
      <c r="K6" s="167" t="s">
        <v>172</v>
      </c>
    </row>
    <row r="7" spans="1:11" ht="20.25">
      <c r="A7" s="150"/>
      <c r="B7" s="70" t="s">
        <v>122</v>
      </c>
      <c r="C7" s="168">
        <f>'[2]PLONY-POLSKA-PŁD'!H7</f>
        <v>19.912402713015879</v>
      </c>
      <c r="D7" s="126">
        <f>AVERAGE('11-ISO-Kiszonka-MARCISZAK'!P11,'11-ISO-Kiszonka-KURZAWA'!P11,'11-ISO-Kiszonka-MARCISZ'!P11,'11-ISO-Kiszonka-CZAJA'!P11,'11-ISO-Kiszonka-ŻOŁĘDNICA'!P11,'11-ISO-Kiszonka-WONIEŚĆ'!P11,'11-ISO-Kiszonka-RADAN'!P11,'11-ISO-Kiszonka-PIORUNKOWICE'!P11,'11-ISO-Kiszonka-LAPCZYK'!P11,'11-ISO-Kiszonka-KSIĘŻYLAS'!P11,'11-ISO-Kiszonka-JAMY'!P11,'11-ISO-Kiszonka-JURCZYK'!P11,'11-ISO-Kiszonka-ADAMUS'!P11,'11-ISO-Kiszonka-RYDZ'!P11,'11-ISO-Kiszonka-WÓJCIK'!P11)</f>
        <v>73.604035271538635</v>
      </c>
      <c r="E7" s="125">
        <f>AVERAGE('11-ISO-Kiszonka-MARCISZAK'!R11,'11-ISO-Kiszonka-KURZAWA'!R11,'11-ISO-Kiszonka-MARCISZ'!R11,'11-ISO-Kiszonka-CZAJA'!R11,'11-ISO-Kiszonka-ŻOŁĘDNICA'!R11,'11-ISO-Kiszonka-WONIEŚĆ'!R11,'11-ISO-Kiszonka-RADAN'!R11,'11-ISO-Kiszonka-PIORUNKOWICE'!R11,'11-ISO-Kiszonka-LAPCZYK'!R11,'11-ISO-Kiszonka-KSIĘŻYLAS'!R11,'11-ISO-Kiszonka-JAMY'!R11,'11-ISO-Kiszonka-JURCZYK'!R11,'11-ISO-Kiszonka-ADAMUS'!R11,'11-ISO-Kiszonka-RYDZ'!R11,'11-ISO-Kiszonka-WÓJCIK'!R11)</f>
        <v>18664.209418585044</v>
      </c>
      <c r="F7" s="125">
        <f>AVERAGE('11-ISO-Kiszonka-MARCISZAK'!T11,'11-ISO-Kiszonka-KURZAWA'!T11,'11-ISO-Kiszonka-MARCISZ'!T11,'11-ISO-Kiszonka-CZAJA'!T11,'11-ISO-Kiszonka-ŻOŁĘDNICA'!T11,'11-ISO-Kiszonka-WONIEŚĆ'!T11,'11-ISO-Kiszonka-RADAN'!T11,'11-ISO-Kiszonka-PIORUNKOWICE'!T11,'11-ISO-Kiszonka-LAPCZYK'!T11,'11-ISO-Kiszonka-KSIĘŻYLAS'!T11,'11-ISO-Kiszonka-JAMY'!T11,'11-ISO-Kiszonka-JURCZYK'!T11,'11-ISO-Kiszonka-ADAMUS'!T11,'11-ISO-Kiszonka-RYDZ'!T11,'11-ISO-Kiszonka-WÓJCIK'!T11)</f>
        <v>16690.83202766145</v>
      </c>
      <c r="G7" s="126">
        <f>AVERAGE('11-ISO-Kiszonka-MARCISZAK'!W11,'11-ISO-Kiszonka-KURZAWA'!W11,'11-ISO-Kiszonka-MARCISZ'!W11,'11-ISO-Kiszonka-CZAJA'!W11,'11-ISO-Kiszonka-ŻOŁĘDNICA'!UW11,'11-ISO-Kiszonka-WONIEŚĆ'!W11,'11-ISO-Kiszonka-RADAN'!W11,'11-ISO-Kiszonka-PIORUNKOWICE'!W11,'11-ISO-Kiszonka-LAPCZYK'!W11,'11-ISO-Kiszonka-KSIĘŻYLAS'!W11,'11-ISO-Kiszonka-JAMY'!W11,'11-ISO-Kiszonka-JURCZYK'!W11,'11-ISO-Kiszonka-ADAMUS'!W11,'11-ISO-Kiszonka-RYDZ'!W11,'11-ISO-Kiszonka-WÓJCIK'!W11)</f>
        <v>36.8125</v>
      </c>
      <c r="H7" s="126">
        <f>AVERAGE('11-ISO-Kiszonka-MARCISZAK'!X11,'11-ISO-Kiszonka-KURZAWA'!X11,'11-ISO-Kiszonka-MARCISZ'!X11,'11-ISO-Kiszonka-CZAJA'!X11,'11-ISO-Kiszonka-ŻOŁĘDNICA'!UX11,'11-ISO-Kiszonka-WONIEŚĆ'!X11,'11-ISO-Kiszonka-RADAN'!X11,'11-ISO-Kiszonka-PIORUNKOWICE'!X11,'11-ISO-Kiszonka-LAPCZYK'!X11,'11-ISO-Kiszonka-KSIĘŻYLAS'!X11,'11-ISO-Kiszonka-JAMY'!X11,'11-ISO-Kiszonka-JURCZYK'!X11,'11-ISO-Kiszonka-ADAMUS'!X11,'11-ISO-Kiszonka-RYDZ'!X11,'11-ISO-Kiszonka-WÓJCIK'!X11)</f>
        <v>36.876249999999999</v>
      </c>
      <c r="I7" s="126">
        <f>AVERAGE('11-ISO-Kiszonka-MARCISZAK'!U11,'11-ISO-Kiszonka-KURZAWA'!U11,'11-ISO-Kiszonka-MARCISZ'!U11,'11-ISO-Kiszonka-CZAJA'!U11,'11-ISO-Kiszonka-ŻOŁĘDNICA'!U11,'11-ISO-Kiszonka-WONIEŚĆ'!U11,'11-ISO-Kiszonka-RADAN'!U11,'11-ISO-Kiszonka-PIORUNKOWICE'!U11,'11-ISO-Kiszonka-LAPCZYK'!U11,'11-ISO-Kiszonka-KSIĘŻYLAS'!U11,'11-ISO-Kiszonka-JAMY'!U11,'11-ISO-Kiszonka-JURCZYK'!U11,'11-ISO-Kiszonka-ADAMUS'!U11,'11-ISO-Kiszonka-RYDZ'!U11,'11-ISO-Kiszonka-WÓJCIK'!U11)</f>
        <v>45</v>
      </c>
      <c r="J7" s="126">
        <f>AVERAGE('11-ISO-Kiszonka-MARCISZAK'!V11,'11-ISO-Kiszonka-KURZAWA'!V11,'11-ISO-Kiszonka-MARCISZ'!V11,'11-ISO-Kiszonka-CZAJA'!V11,'11-ISO-Kiszonka-ŻOŁĘDNICA'!V11,'11-ISO-Kiszonka-WONIEŚĆ'!V11,'11-ISO-Kiszonka-RADAN'!V11,'11-ISO-Kiszonka-PIORUNKOWICE'!V11,'11-ISO-Kiszonka-LAPCZYK'!V11,'11-ISO-Kiszonka-KSIĘŻYLAS'!V11,'11-ISO-Kiszonka-JAMY'!V11,'11-ISO-Kiszonka-JURCZYK'!V11,'11-ISO-Kiszonka-ADAMUS'!V11,'11-ISO-Kiszonka-RYDZ'!V11,'11-ISO-Kiszonka-WÓJCIK'!V11)</f>
        <v>69.333333333333329</v>
      </c>
      <c r="K7" s="169">
        <f>ROUND(E7/0.44,0)</f>
        <v>42419</v>
      </c>
    </row>
    <row r="8" spans="1:11" ht="20.25">
      <c r="A8" s="150"/>
      <c r="B8" s="71" t="s">
        <v>123</v>
      </c>
      <c r="C8" s="130">
        <f>'[2]PLONY-POLSKA-PŁD'!H8</f>
        <v>18.789770989421349</v>
      </c>
      <c r="D8" s="130">
        <f>AVERAGE('11-ISO-Kiszonka-MARCISZAK'!P13,'11-ISO-Kiszonka-KURZAWA'!P13,'11-ISO-Kiszonka-MARCISZ'!P13,'11-ISO-Kiszonka-CZAJA'!P13,'11-ISO-Kiszonka-ŻOŁĘDNICA'!P13,'11-ISO-Kiszonka-WONIEŚĆ'!P13,'11-ISO-Kiszonka-RADAN'!P13,'11-ISO-Kiszonka-PIORUNKOWICE'!P13,'11-ISO-Kiszonka-LAPCZYK'!P13,'11-ISO-Kiszonka-KSIĘŻYLAS'!P13,'11-ISO-Kiszonka-JAMY'!P13,'11-ISO-Kiszonka-JURCZYK'!P13,'11-ISO-Kiszonka-ADAMUS'!P13,'11-ISO-Kiszonka-RYDZ'!P13,'11-ISO-Kiszonka-WÓJCIK'!P13)</f>
        <v>72.521111111111111</v>
      </c>
      <c r="E8" s="129">
        <f>AVERAGE('11-ISO-Kiszonka-MARCISZAK'!R13,'11-ISO-Kiszonka-KURZAWA'!R13,'11-ISO-Kiszonka-MARCISZ'!R13,'11-ISO-Kiszonka-CZAJA'!R13,'11-ISO-Kiszonka-ŻOŁĘDNICA'!R13,'11-ISO-Kiszonka-WONIEŚĆ'!R13,'11-ISO-Kiszonka-RADAN'!R13,'11-ISO-Kiszonka-PIORUNKOWICE'!R13,'11-ISO-Kiszonka-LAPCZYK'!R13,'11-ISO-Kiszonka-KSIĘŻYLAS'!R13,'11-ISO-Kiszonka-JAMY'!R13,'11-ISO-Kiszonka-JURCZYK'!R13,'11-ISO-Kiszonka-ADAMUS'!R13,'11-ISO-Kiszonka-RYDZ'!R13,'11-ISO-Kiszonka-WÓJCIK'!R13)</f>
        <v>17313.75070419626</v>
      </c>
      <c r="F8" s="129">
        <f>AVERAGE('11-ISO-Kiszonka-MARCISZAK'!T13,'11-ISO-Kiszonka-KURZAWA'!T13,'11-ISO-Kiszonka-MARCISZ'!T13,'11-ISO-Kiszonka-CZAJA'!T13,'11-ISO-Kiszonka-ŻOŁĘDNICA'!T13,'11-ISO-Kiszonka-WONIEŚĆ'!T13,'11-ISO-Kiszonka-RADAN'!T13,'11-ISO-Kiszonka-PIORUNKOWICE'!T13,'11-ISO-Kiszonka-LAPCZYK'!T13,'11-ISO-Kiszonka-KSIĘŻYLAS'!T13,'11-ISO-Kiszonka-JAMY'!T13,'11-ISO-Kiszonka-JURCZYK'!T13,'11-ISO-Kiszonka-ADAMUS'!T13,'11-ISO-Kiszonka-RYDZ'!T13,'11-ISO-Kiszonka-WÓJCIK'!T13)</f>
        <v>15377.934026979734</v>
      </c>
      <c r="G8" s="130">
        <f>AVERAGE('11-ISO-Kiszonka-MARCISZAK'!W13,'11-ISO-Kiszonka-KURZAWA'!W13,'11-ISO-Kiszonka-MARCISZ'!W13,'11-ISO-Kiszonka-CZAJA'!W13,'11-ISO-Kiszonka-ŻOŁĘDNICA'!UW13,'11-ISO-Kiszonka-WONIEŚĆ'!W13,'11-ISO-Kiszonka-RADAN'!W13,'11-ISO-Kiszonka-PIORUNKOWICE'!W13,'11-ISO-Kiszonka-LAPCZYK'!W13,'11-ISO-Kiszonka-KSIĘŻYLAS'!W13,'11-ISO-Kiszonka-JAMY'!W13,'11-ISO-Kiszonka-JURCZYK'!W13,'11-ISO-Kiszonka-ADAMUS'!W13,'11-ISO-Kiszonka-RYDZ'!W13,'11-ISO-Kiszonka-WÓJCIK'!W13)</f>
        <v>35.887777777777778</v>
      </c>
      <c r="H8" s="130">
        <f>AVERAGE('11-ISO-Kiszonka-MARCISZAK'!X13,'11-ISO-Kiszonka-KURZAWA'!X13,'11-ISO-Kiszonka-MARCISZ'!X13,'11-ISO-Kiszonka-CZAJA'!X13,'11-ISO-Kiszonka-ŻOŁĘDNICA'!UX13,'11-ISO-Kiszonka-WONIEŚĆ'!X13,'11-ISO-Kiszonka-RADAN'!X13,'11-ISO-Kiszonka-PIORUNKOWICE'!X13,'11-ISO-Kiszonka-LAPCZYK'!X13,'11-ISO-Kiszonka-KSIĘŻYLAS'!X13,'11-ISO-Kiszonka-JAMY'!X13,'11-ISO-Kiszonka-JURCZYK'!X13,'11-ISO-Kiszonka-ADAMUS'!X13,'11-ISO-Kiszonka-RYDZ'!X13,'11-ISO-Kiszonka-WÓJCIK'!X13)</f>
        <v>38.658888888888889</v>
      </c>
      <c r="I8" s="130">
        <f>AVERAGE('11-ISO-Kiszonka-MARCISZAK'!U13,'11-ISO-Kiszonka-KURZAWA'!U13,'11-ISO-Kiszonka-MARCISZ'!U13,'11-ISO-Kiszonka-CZAJA'!U13,'11-ISO-Kiszonka-ŻOŁĘDNICA'!U13,'11-ISO-Kiszonka-WONIEŚĆ'!U13,'11-ISO-Kiszonka-RADAN'!U13,'11-ISO-Kiszonka-PIORUNKOWICE'!U13,'11-ISO-Kiszonka-LAPCZYK'!U13,'11-ISO-Kiszonka-KSIĘŻYLAS'!U13,'11-ISO-Kiszonka-JAMY'!U13,'11-ISO-Kiszonka-JURCZYK'!U13,'11-ISO-Kiszonka-ADAMUS'!U13,'11-ISO-Kiszonka-RYDZ'!U13,'11-ISO-Kiszonka-WÓJCIK'!U13)</f>
        <v>45.555555555555557</v>
      </c>
      <c r="J8" s="130">
        <f>AVERAGE('11-ISO-Kiszonka-MARCISZAK'!V13,'11-ISO-Kiszonka-KURZAWA'!V13,'11-ISO-Kiszonka-MARCISZ'!V13,'11-ISO-Kiszonka-CZAJA'!V13,'11-ISO-Kiszonka-ŻOŁĘDNICA'!V13,'11-ISO-Kiszonka-WONIEŚĆ'!V13,'11-ISO-Kiszonka-RADAN'!V13,'11-ISO-Kiszonka-PIORUNKOWICE'!V13,'11-ISO-Kiszonka-LAPCZYK'!V13,'11-ISO-Kiszonka-KSIĘŻYLAS'!V13,'11-ISO-Kiszonka-JAMY'!V13,'11-ISO-Kiszonka-JURCZYK'!V13,'11-ISO-Kiszonka-ADAMUS'!V13,'11-ISO-Kiszonka-RYDZ'!V13,'11-ISO-Kiszonka-WÓJCIK'!V13)</f>
        <v>68.555555555555557</v>
      </c>
      <c r="K8" s="170">
        <f>ROUND(E8/0.44,0)</f>
        <v>39349</v>
      </c>
    </row>
    <row r="9" spans="1:11" ht="20.25">
      <c r="A9" s="150"/>
      <c r="B9" s="71" t="s">
        <v>124</v>
      </c>
      <c r="C9" s="130">
        <f>'[2]PLONY-POLSKA-PŁD'!H9</f>
        <v>19.401486803627169</v>
      </c>
      <c r="D9" s="130">
        <f>AVERAGE('11-ISO-Kiszonka-MARCISZAK'!P15,'11-ISO-Kiszonka-KURZAWA'!P15,'11-ISO-Kiszonka-MARCISZ'!P15,'11-ISO-Kiszonka-CZAJA'!P15,'11-ISO-Kiszonka-ŻOŁĘDNICA'!P15,'11-ISO-Kiszonka-WONIEŚĆ'!P15,'11-ISO-Kiszonka-RADAN'!P15,'11-ISO-Kiszonka-PIORUNKOWICE'!P15,'11-ISO-Kiszonka-LAPCZYK'!P15,'11-ISO-Kiszonka-KSIĘŻYLAS'!P15,'11-ISO-Kiszonka-JAMY'!P15,'11-ISO-Kiszonka-JURCZYK'!P15,'11-ISO-Kiszonka-ADAMUS'!P15,'11-ISO-Kiszonka-RYDZ'!P15,'11-ISO-Kiszonka-WÓJCIK'!P15)</f>
        <v>71.217230130709154</v>
      </c>
      <c r="E9" s="129">
        <f>AVERAGE('11-ISO-Kiszonka-MARCISZAK'!R15,'11-ISO-Kiszonka-KURZAWA'!R15,'11-ISO-Kiszonka-MARCISZ'!R15,'11-ISO-Kiszonka-CZAJA'!R15,'11-ISO-Kiszonka-ŻOŁĘDNICA'!R15,'11-ISO-Kiszonka-WONIEŚĆ'!R15,'11-ISO-Kiszonka-RADAN'!R15,'11-ISO-Kiszonka-PIORUNKOWICE'!R15,'11-ISO-Kiszonka-LAPCZYK'!R15,'11-ISO-Kiszonka-KSIĘŻYLAS'!R15,'11-ISO-Kiszonka-JAMY'!R15,'11-ISO-Kiszonka-JURCZYK'!R15,'11-ISO-Kiszonka-ADAMUS'!R15,'11-ISO-Kiszonka-RYDZ'!R15,'11-ISO-Kiszonka-WÓJCIK'!R15)</f>
        <v>17577.45936700283</v>
      </c>
      <c r="F9" s="129">
        <f>AVERAGE('11-ISO-Kiszonka-MARCISZAK'!T15,'11-ISO-Kiszonka-KURZAWA'!T15,'11-ISO-Kiszonka-MARCISZ'!T15,'11-ISO-Kiszonka-CZAJA'!T15,'11-ISO-Kiszonka-ŻOŁĘDNICA'!T15,'11-ISO-Kiszonka-WONIEŚĆ'!T15,'11-ISO-Kiszonka-RADAN'!T15,'11-ISO-Kiszonka-PIORUNKOWICE'!T15,'11-ISO-Kiszonka-LAPCZYK'!T15,'11-ISO-Kiszonka-KSIĘŻYLAS'!T15,'11-ISO-Kiszonka-JAMY'!T15,'11-ISO-Kiszonka-JURCZYK'!T15,'11-ISO-Kiszonka-ADAMUS'!T15,'11-ISO-Kiszonka-RYDZ'!T15,'11-ISO-Kiszonka-WÓJCIK'!T15)</f>
        <v>15569.329628905864</v>
      </c>
      <c r="G9" s="130">
        <f>AVERAGE('11-ISO-Kiszonka-MARCISZAK'!W15,'11-ISO-Kiszonka-KURZAWA'!W15,'11-ISO-Kiszonka-MARCISZ'!W15,'11-ISO-Kiszonka-CZAJA'!W15,'11-ISO-Kiszonka-ŻOŁĘDNICA'!UW15,'11-ISO-Kiszonka-WONIEŚĆ'!W15,'11-ISO-Kiszonka-RADAN'!W15,'11-ISO-Kiszonka-PIORUNKOWICE'!W15,'11-ISO-Kiszonka-LAPCZYK'!W15,'11-ISO-Kiszonka-KSIĘŻYLAS'!W15,'11-ISO-Kiszonka-JAMY'!W15,'11-ISO-Kiszonka-JURCZYK'!W15,'11-ISO-Kiszonka-ADAMUS'!W15,'11-ISO-Kiszonka-RYDZ'!W15,'11-ISO-Kiszonka-WÓJCIK'!W15)</f>
        <v>33.784759890238441</v>
      </c>
      <c r="H9" s="130">
        <f>AVERAGE('11-ISO-Kiszonka-MARCISZAK'!X15,'11-ISO-Kiszonka-KURZAWA'!X15,'11-ISO-Kiszonka-MARCISZ'!X15,'11-ISO-Kiszonka-CZAJA'!X15,'11-ISO-Kiszonka-ŻOŁĘDNICA'!UX15,'11-ISO-Kiszonka-WONIEŚĆ'!X15,'11-ISO-Kiszonka-RADAN'!X15,'11-ISO-Kiszonka-PIORUNKOWICE'!X15,'11-ISO-Kiszonka-LAPCZYK'!X15,'11-ISO-Kiszonka-KSIĘŻYLAS'!X15,'11-ISO-Kiszonka-JAMY'!X15,'11-ISO-Kiszonka-JURCZYK'!X15,'11-ISO-Kiszonka-ADAMUS'!X15,'11-ISO-Kiszonka-RYDZ'!X15,'11-ISO-Kiszonka-WÓJCIK'!X15)</f>
        <v>40.524722035725908</v>
      </c>
      <c r="I9" s="130">
        <f>AVERAGE('11-ISO-Kiszonka-MARCISZAK'!U15,'11-ISO-Kiszonka-KURZAWA'!U15,'11-ISO-Kiszonka-MARCISZ'!U15,'11-ISO-Kiszonka-CZAJA'!U15,'11-ISO-Kiszonka-ŻOŁĘDNICA'!U15,'11-ISO-Kiszonka-WONIEŚĆ'!U15,'11-ISO-Kiszonka-RADAN'!U15,'11-ISO-Kiszonka-PIORUNKOWICE'!U15,'11-ISO-Kiszonka-LAPCZYK'!U15,'11-ISO-Kiszonka-KSIĘŻYLAS'!U15,'11-ISO-Kiszonka-JAMY'!U15,'11-ISO-Kiszonka-JURCZYK'!U15,'11-ISO-Kiszonka-ADAMUS'!U15,'11-ISO-Kiszonka-RYDZ'!U15,'11-ISO-Kiszonka-WÓJCIK'!U15)</f>
        <v>44.692307692307693</v>
      </c>
      <c r="J9" s="130">
        <f>AVERAGE('11-ISO-Kiszonka-MARCISZAK'!V15,'11-ISO-Kiszonka-KURZAWA'!V15,'11-ISO-Kiszonka-MARCISZ'!V15,'11-ISO-Kiszonka-CZAJA'!V15,'11-ISO-Kiszonka-ŻOŁĘDNICA'!V15,'11-ISO-Kiszonka-WONIEŚĆ'!V15,'11-ISO-Kiszonka-RADAN'!V15,'11-ISO-Kiszonka-PIORUNKOWICE'!V15,'11-ISO-Kiszonka-LAPCZYK'!V15,'11-ISO-Kiszonka-KSIĘŻYLAS'!V15,'11-ISO-Kiszonka-JAMY'!V15,'11-ISO-Kiszonka-JURCZYK'!V15,'11-ISO-Kiszonka-ADAMUS'!V15,'11-ISO-Kiszonka-RYDZ'!V15,'11-ISO-Kiszonka-WÓJCIK'!V15)</f>
        <v>67.461538461538467</v>
      </c>
      <c r="K9" s="170">
        <f>ROUND(E9/0.44,0)</f>
        <v>39949</v>
      </c>
    </row>
    <row r="10" spans="1:11" ht="20.25">
      <c r="A10" s="150"/>
      <c r="B10" s="72" t="s">
        <v>125</v>
      </c>
      <c r="C10" s="134">
        <f>'[2]PLONY-POLSKA-PŁD'!H10</f>
        <v>18.938462107574363</v>
      </c>
      <c r="D10" s="134">
        <f>AVERAGE('11-ISO-Kiszonka-MARCISZAK'!P16,'11-ISO-Kiszonka-KURZAWA'!P16,'11-ISO-Kiszonka-MARCISZ'!P16,'11-ISO-Kiszonka-CZAJA'!P16,'11-ISO-Kiszonka-ŻOŁĘDNICA'!P16,'11-ISO-Kiszonka-WONIEŚĆ'!P16,'11-ISO-Kiszonka-RADAN'!P16,'11-ISO-Kiszonka-PIORUNKOWICE'!P16,'11-ISO-Kiszonka-LAPCZYK'!P16,'11-ISO-Kiszonka-KSIĘŻYLAS'!P16,'11-ISO-Kiszonka-JAMY'!P16,'11-ISO-Kiszonka-JURCZYK'!P16,'11-ISO-Kiszonka-ADAMUS'!P16,'11-ISO-Kiszonka-RYDZ'!P16,'11-ISO-Kiszonka-WÓJCIK'!P16)</f>
        <v>72.898558436802446</v>
      </c>
      <c r="E10" s="133">
        <f>AVERAGE('11-ISO-Kiszonka-MARCISZAK'!R16,'11-ISO-Kiszonka-KURZAWA'!R16,'11-ISO-Kiszonka-MARCISZ'!R16,'11-ISO-Kiszonka-CZAJA'!R16,'11-ISO-Kiszonka-ŻOŁĘDNICA'!R16,'11-ISO-Kiszonka-WONIEŚĆ'!R16,'11-ISO-Kiszonka-RADAN'!R16,'11-ISO-Kiszonka-PIORUNKOWICE'!R16,'11-ISO-Kiszonka-LAPCZYK'!R16,'11-ISO-Kiszonka-KSIĘŻYLAS'!R16,'11-ISO-Kiszonka-JAMY'!R16,'11-ISO-Kiszonka-JURCZYK'!R16,'11-ISO-Kiszonka-ADAMUS'!R16,'11-ISO-Kiszonka-RYDZ'!R16,'11-ISO-Kiszonka-WÓJCIK'!R16)</f>
        <v>17677.766968584441</v>
      </c>
      <c r="F10" s="133">
        <f>AVERAGE('11-ISO-Kiszonka-MARCISZAK'!T16,'11-ISO-Kiszonka-KURZAWA'!T16,'11-ISO-Kiszonka-MARCISZ'!T16,'11-ISO-Kiszonka-CZAJA'!T16,'11-ISO-Kiszonka-ŻOŁĘDNICA'!T16,'11-ISO-Kiszonka-WONIEŚĆ'!T16,'11-ISO-Kiszonka-RADAN'!T16,'11-ISO-Kiszonka-PIORUNKOWICE'!T16,'11-ISO-Kiszonka-LAPCZYK'!T16,'11-ISO-Kiszonka-KSIĘŻYLAS'!T16,'11-ISO-Kiszonka-JAMY'!T16,'11-ISO-Kiszonka-JURCZYK'!T16,'11-ISO-Kiszonka-ADAMUS'!T16,'11-ISO-Kiszonka-RYDZ'!T16,'11-ISO-Kiszonka-WÓJCIK'!T16)</f>
        <v>15793.28130979567</v>
      </c>
      <c r="G10" s="134">
        <f>AVERAGE('11-ISO-Kiszonka-MARCISZAK'!W16,'11-ISO-Kiszonka-KURZAWA'!W16,'11-ISO-Kiszonka-MARCISZ'!W16,'11-ISO-Kiszonka-CZAJA'!W16,'11-ISO-Kiszonka-ŻOŁĘDNICA'!UW16,'11-ISO-Kiszonka-WONIEŚĆ'!W16,'11-ISO-Kiszonka-RADAN'!W16,'11-ISO-Kiszonka-PIORUNKOWICE'!W16,'11-ISO-Kiszonka-LAPCZYK'!W16,'11-ISO-Kiszonka-KSIĘŻYLAS'!W16,'11-ISO-Kiszonka-JAMY'!W16,'11-ISO-Kiszonka-JURCZYK'!W16,'11-ISO-Kiszonka-ADAMUS'!W16,'11-ISO-Kiszonka-RYDZ'!W16,'11-ISO-Kiszonka-WÓJCIK'!W16)</f>
        <v>36.443607647235574</v>
      </c>
      <c r="H10" s="134">
        <f>AVERAGE('11-ISO-Kiszonka-MARCISZAK'!X16,'11-ISO-Kiszonka-KURZAWA'!X16,'11-ISO-Kiszonka-MARCISZ'!X16,'11-ISO-Kiszonka-CZAJA'!X16,'11-ISO-Kiszonka-ŻOŁĘDNICA'!UX16,'11-ISO-Kiszonka-WONIEŚĆ'!X16,'11-ISO-Kiszonka-RADAN'!X16,'11-ISO-Kiszonka-PIORUNKOWICE'!X16,'11-ISO-Kiszonka-LAPCZYK'!X16,'11-ISO-Kiszonka-KSIĘŻYLAS'!X16,'11-ISO-Kiszonka-JAMY'!X16,'11-ISO-Kiszonka-JURCZYK'!X16,'11-ISO-Kiszonka-ADAMUS'!X16,'11-ISO-Kiszonka-RYDZ'!X16,'11-ISO-Kiszonka-WÓJCIK'!X16)</f>
        <v>37.798664433405946</v>
      </c>
      <c r="I10" s="134">
        <f>AVERAGE('11-ISO-Kiszonka-MARCISZAK'!U16,'11-ISO-Kiszonka-KURZAWA'!U16,'11-ISO-Kiszonka-MARCISZ'!U16,'11-ISO-Kiszonka-CZAJA'!U16,'11-ISO-Kiszonka-ŻOŁĘDNICA'!U16,'11-ISO-Kiszonka-WONIEŚĆ'!U16,'11-ISO-Kiszonka-RADAN'!U16,'11-ISO-Kiszonka-PIORUNKOWICE'!U16,'11-ISO-Kiszonka-LAPCZYK'!U16,'11-ISO-Kiszonka-KSIĘŻYLAS'!U16,'11-ISO-Kiszonka-JAMY'!U16,'11-ISO-Kiszonka-JURCZYK'!U16,'11-ISO-Kiszonka-ADAMUS'!U16,'11-ISO-Kiszonka-RYDZ'!U16,'11-ISO-Kiszonka-WÓJCIK'!U16)</f>
        <v>47.285714285714285</v>
      </c>
      <c r="J10" s="134">
        <f>AVERAGE('11-ISO-Kiszonka-MARCISZAK'!V16,'11-ISO-Kiszonka-KURZAWA'!V16,'11-ISO-Kiszonka-MARCISZ'!V16,'11-ISO-Kiszonka-CZAJA'!V16,'11-ISO-Kiszonka-ŻOŁĘDNICA'!V16,'11-ISO-Kiszonka-WONIEŚĆ'!V16,'11-ISO-Kiszonka-RADAN'!V16,'11-ISO-Kiszonka-PIORUNKOWICE'!V16,'11-ISO-Kiszonka-LAPCZYK'!V16,'11-ISO-Kiszonka-KSIĘŻYLAS'!V16,'11-ISO-Kiszonka-JAMY'!V16,'11-ISO-Kiszonka-JURCZYK'!V16,'11-ISO-Kiszonka-ADAMUS'!V16,'11-ISO-Kiszonka-RYDZ'!V16,'11-ISO-Kiszonka-WÓJCIK'!V16)</f>
        <v>69.571428571428569</v>
      </c>
      <c r="K10" s="171">
        <f>ROUND(E10/0.44,0)</f>
        <v>40177</v>
      </c>
    </row>
    <row r="11" spans="1:11" ht="20.25">
      <c r="A11" s="150"/>
      <c r="B11" s="72" t="s">
        <v>126</v>
      </c>
      <c r="C11" s="134">
        <f>'[2]PLONY-POLSKA-PŁD'!H11</f>
        <v>18.796875248898463</v>
      </c>
      <c r="D11" s="134">
        <f>AVERAGE('11-ISO-Kiszonka-MARCISZAK'!P17,'11-ISO-Kiszonka-KURZAWA'!P17,'11-ISO-Kiszonka-MARCISZ'!P17,'11-ISO-Kiszonka-CZAJA'!P17,'11-ISO-Kiszonka-ŻOŁĘDNICA'!P17,'11-ISO-Kiszonka-WONIEŚĆ'!P17,'11-ISO-Kiszonka-RADAN'!P17,'11-ISO-Kiszonka-PIORUNKOWICE'!P17,'11-ISO-Kiszonka-LAPCZYK'!P17,'11-ISO-Kiszonka-KSIĘŻYLAS'!P17,'11-ISO-Kiszonka-JAMY'!P17,'11-ISO-Kiszonka-JURCZYK'!P17,'11-ISO-Kiszonka-ADAMUS'!P17,'11-ISO-Kiszonka-RYDZ'!P17,'11-ISO-Kiszonka-WÓJCIK'!P17)</f>
        <v>71.179044494628897</v>
      </c>
      <c r="E11" s="133">
        <f>AVERAGE('11-ISO-Kiszonka-MARCISZAK'!R17,'11-ISO-Kiszonka-KURZAWA'!R17,'11-ISO-Kiszonka-MARCISZ'!R17,'11-ISO-Kiszonka-CZAJA'!R17,'11-ISO-Kiszonka-ŻOŁĘDNICA'!R17,'11-ISO-Kiszonka-WONIEŚĆ'!R17,'11-ISO-Kiszonka-RADAN'!R17,'11-ISO-Kiszonka-PIORUNKOWICE'!R17,'11-ISO-Kiszonka-LAPCZYK'!R17,'11-ISO-Kiszonka-KSIĘŻYLAS'!R17,'11-ISO-Kiszonka-JAMY'!R17,'11-ISO-Kiszonka-JURCZYK'!R17,'11-ISO-Kiszonka-ADAMUS'!R17,'11-ISO-Kiszonka-RYDZ'!R17,'11-ISO-Kiszonka-WÓJCIK'!R17)</f>
        <v>17123.888041124501</v>
      </c>
      <c r="F11" s="133">
        <f>AVERAGE('11-ISO-Kiszonka-MARCISZAK'!T17,'11-ISO-Kiszonka-KURZAWA'!T17,'11-ISO-Kiszonka-MARCISZ'!T17,'11-ISO-Kiszonka-CZAJA'!T17,'11-ISO-Kiszonka-ŻOŁĘDNICA'!T17,'11-ISO-Kiszonka-WONIEŚĆ'!T17,'11-ISO-Kiszonka-RADAN'!T17,'11-ISO-Kiszonka-PIORUNKOWICE'!T17,'11-ISO-Kiszonka-LAPCZYK'!T17,'11-ISO-Kiszonka-KSIĘŻYLAS'!T17,'11-ISO-Kiszonka-JAMY'!T17,'11-ISO-Kiszonka-JURCZYK'!T17,'11-ISO-Kiszonka-ADAMUS'!T17,'11-ISO-Kiszonka-RYDZ'!T17,'11-ISO-Kiszonka-WÓJCIK'!T17)</f>
        <v>15152.307802323976</v>
      </c>
      <c r="G11" s="134">
        <f>AVERAGE('11-ISO-Kiszonka-MARCISZAK'!W17,'11-ISO-Kiszonka-KURZAWA'!W17,'11-ISO-Kiszonka-MARCISZ'!W17,'11-ISO-Kiszonka-CZAJA'!W17,'11-ISO-Kiszonka-ŻOŁĘDNICA'!UW17,'11-ISO-Kiszonka-WONIEŚĆ'!W17,'11-ISO-Kiszonka-RADAN'!W17,'11-ISO-Kiszonka-PIORUNKOWICE'!W17,'11-ISO-Kiszonka-LAPCZYK'!W17,'11-ISO-Kiszonka-KSIĘŻYLAS'!W17,'11-ISO-Kiszonka-JAMY'!W17,'11-ISO-Kiszonka-JURCZYK'!W17,'11-ISO-Kiszonka-ADAMUS'!W17,'11-ISO-Kiszonka-RYDZ'!W17,'11-ISO-Kiszonka-WÓJCIK'!W17)</f>
        <v>31.574778861999516</v>
      </c>
      <c r="H11" s="134">
        <f>AVERAGE('11-ISO-Kiszonka-MARCISZAK'!X17,'11-ISO-Kiszonka-KURZAWA'!X17,'11-ISO-Kiszonka-MARCISZ'!X17,'11-ISO-Kiszonka-CZAJA'!X17,'11-ISO-Kiszonka-ŻOŁĘDNICA'!UX17,'11-ISO-Kiszonka-WONIEŚĆ'!X17,'11-ISO-Kiszonka-RADAN'!X17,'11-ISO-Kiszonka-PIORUNKOWICE'!X17,'11-ISO-Kiszonka-LAPCZYK'!X17,'11-ISO-Kiszonka-KSIĘŻYLAS'!X17,'11-ISO-Kiszonka-JAMY'!X17,'11-ISO-Kiszonka-JURCZYK'!X17,'11-ISO-Kiszonka-ADAMUS'!X17,'11-ISO-Kiszonka-RYDZ'!X17,'11-ISO-Kiszonka-WÓJCIK'!X17)</f>
        <v>40.745606632232665</v>
      </c>
      <c r="I11" s="134">
        <f>AVERAGE('11-ISO-Kiszonka-MARCISZAK'!U17,'11-ISO-Kiszonka-KURZAWA'!U17,'11-ISO-Kiszonka-MARCISZ'!U17,'11-ISO-Kiszonka-CZAJA'!U17,'11-ISO-Kiszonka-ŻOŁĘDNICA'!U17,'11-ISO-Kiszonka-WONIEŚĆ'!U17,'11-ISO-Kiszonka-RADAN'!U17,'11-ISO-Kiszonka-PIORUNKOWICE'!U17,'11-ISO-Kiszonka-LAPCZYK'!U17,'11-ISO-Kiszonka-KSIĘŻYLAS'!U17,'11-ISO-Kiszonka-JAMY'!U17,'11-ISO-Kiszonka-JURCZYK'!U17,'11-ISO-Kiszonka-ADAMUS'!U17,'11-ISO-Kiszonka-RYDZ'!U17,'11-ISO-Kiszonka-WÓJCIK'!U17)</f>
        <v>42.888888888888886</v>
      </c>
      <c r="J11" s="134">
        <f>AVERAGE('11-ISO-Kiszonka-MARCISZAK'!V17,'11-ISO-Kiszonka-KURZAWA'!V17,'11-ISO-Kiszonka-MARCISZ'!V17,'11-ISO-Kiszonka-CZAJA'!V17,'11-ISO-Kiszonka-ŻOŁĘDNICA'!V17,'11-ISO-Kiszonka-WONIEŚĆ'!V17,'11-ISO-Kiszonka-RADAN'!V17,'11-ISO-Kiszonka-PIORUNKOWICE'!V17,'11-ISO-Kiszonka-LAPCZYK'!V17,'11-ISO-Kiszonka-KSIĘŻYLAS'!V17,'11-ISO-Kiszonka-JAMY'!V17,'11-ISO-Kiszonka-JURCZYK'!V17,'11-ISO-Kiszonka-ADAMUS'!V17,'11-ISO-Kiszonka-RYDZ'!V17,'11-ISO-Kiszonka-WÓJCIK'!V17)</f>
        <v>67.111111111111114</v>
      </c>
      <c r="K11" s="171">
        <f>ROUND(E11/0.44,0)</f>
        <v>38918</v>
      </c>
    </row>
    <row r="12" spans="1:11" ht="20.25">
      <c r="A12" s="150"/>
      <c r="B12" s="72" t="s">
        <v>127</v>
      </c>
      <c r="C12" s="134">
        <f>'[2]PLONY-POLSKA-PŁD'!H12</f>
        <v>20.70005855670103</v>
      </c>
      <c r="D12" s="134">
        <f>AVERAGE('11-ISO-Kiszonka-MARCISZAK'!P18,'11-ISO-Kiszonka-KURZAWA'!P18,'11-ISO-Kiszonka-MARCISZ'!P18,'11-ISO-Kiszonka-CZAJA'!P18,'11-ISO-Kiszonka-ŻOŁĘDNICA'!P18,'11-ISO-Kiszonka-WONIEŚĆ'!P18,'11-ISO-Kiszonka-RADAN'!P18,'11-ISO-Kiszonka-PIORUNKOWICE'!P18,'11-ISO-Kiszonka-LAPCZYK'!P18,'11-ISO-Kiszonka-KSIĘŻYLAS'!P18,'11-ISO-Kiszonka-JAMY'!P18,'11-ISO-Kiszonka-JURCZYK'!P18,'11-ISO-Kiszonka-ADAMUS'!P18,'11-ISO-Kiszonka-RYDZ'!P18,'11-ISO-Kiszonka-WÓJCIK'!P18)</f>
        <v>75.63</v>
      </c>
      <c r="E12" s="133">
        <f>AVERAGE('11-ISO-Kiszonka-MARCISZAK'!R18,'11-ISO-Kiszonka-KURZAWA'!R18,'11-ISO-Kiszonka-MARCISZ'!R18,'11-ISO-Kiszonka-CZAJA'!R18,'11-ISO-Kiszonka-ŻOŁĘDNICA'!R18,'11-ISO-Kiszonka-WONIEŚĆ'!R18,'11-ISO-Kiszonka-RADAN'!R18,'11-ISO-Kiszonka-PIORUNKOWICE'!R18,'11-ISO-Kiszonka-LAPCZYK'!R18,'11-ISO-Kiszonka-KSIĘŻYLAS'!R18,'11-ISO-Kiszonka-JAMY'!R18,'11-ISO-Kiszonka-JURCZYK'!R18,'11-ISO-Kiszonka-ADAMUS'!R18,'11-ISO-Kiszonka-RYDZ'!R18,'11-ISO-Kiszonka-WÓJCIK'!R18)</f>
        <v>19883.092643298965</v>
      </c>
      <c r="F12" s="133">
        <f>AVERAGE('11-ISO-Kiszonka-MARCISZAK'!T18,'11-ISO-Kiszonka-KURZAWA'!T18,'11-ISO-Kiszonka-MARCISZ'!T18,'11-ISO-Kiszonka-CZAJA'!T18,'11-ISO-Kiszonka-ŻOŁĘDNICA'!T18,'11-ISO-Kiszonka-WONIEŚĆ'!T18,'11-ISO-Kiszonka-RADAN'!T18,'11-ISO-Kiszonka-PIORUNKOWICE'!T18,'11-ISO-Kiszonka-LAPCZYK'!T18,'11-ISO-Kiszonka-KSIĘŻYLAS'!T18,'11-ISO-Kiszonka-JAMY'!T18,'11-ISO-Kiszonka-JURCZYK'!T18,'11-ISO-Kiszonka-ADAMUS'!T18,'11-ISO-Kiszonka-RYDZ'!T18,'11-ISO-Kiszonka-WÓJCIK'!T18)</f>
        <v>17813.086787628865</v>
      </c>
      <c r="G12" s="134">
        <f>AVERAGE('11-ISO-Kiszonka-MARCISZAK'!W18,'11-ISO-Kiszonka-KURZAWA'!W18,'11-ISO-Kiszonka-MARCISZ'!W18,'11-ISO-Kiszonka-CZAJA'!W18,'11-ISO-Kiszonka-ŻOŁĘDNICA'!UW18,'11-ISO-Kiszonka-WONIEŚĆ'!W18,'11-ISO-Kiszonka-RADAN'!W18,'11-ISO-Kiszonka-PIORUNKOWICE'!W18,'11-ISO-Kiszonka-LAPCZYK'!W18,'11-ISO-Kiszonka-KSIĘŻYLAS'!W18,'11-ISO-Kiszonka-JAMY'!W18,'11-ISO-Kiszonka-JURCZYK'!W18,'11-ISO-Kiszonka-ADAMUS'!W18,'11-ISO-Kiszonka-RYDZ'!W18,'11-ISO-Kiszonka-WÓJCIK'!W18)</f>
        <v>37.576666666666675</v>
      </c>
      <c r="H12" s="134">
        <f>AVERAGE('11-ISO-Kiszonka-MARCISZAK'!X18,'11-ISO-Kiszonka-KURZAWA'!X18,'11-ISO-Kiszonka-MARCISZ'!X18,'11-ISO-Kiszonka-CZAJA'!X18,'11-ISO-Kiszonka-ŻOŁĘDNICA'!UX18,'11-ISO-Kiszonka-WONIEŚĆ'!X18,'11-ISO-Kiszonka-RADAN'!X18,'11-ISO-Kiszonka-PIORUNKOWICE'!X18,'11-ISO-Kiszonka-LAPCZYK'!X18,'11-ISO-Kiszonka-KSIĘŻYLAS'!X18,'11-ISO-Kiszonka-JAMY'!X18,'11-ISO-Kiszonka-JURCZYK'!X18,'11-ISO-Kiszonka-ADAMUS'!X18,'11-ISO-Kiszonka-RYDZ'!X18,'11-ISO-Kiszonka-WÓJCIK'!X18)</f>
        <v>35.633333333333333</v>
      </c>
      <c r="I12" s="134">
        <f>AVERAGE('11-ISO-Kiszonka-MARCISZAK'!U18,'11-ISO-Kiszonka-KURZAWA'!U18,'11-ISO-Kiszonka-MARCISZ'!U18,'11-ISO-Kiszonka-CZAJA'!U18,'11-ISO-Kiszonka-ŻOŁĘDNICA'!U18,'11-ISO-Kiszonka-WONIEŚĆ'!U18,'11-ISO-Kiszonka-RADAN'!U18,'11-ISO-Kiszonka-PIORUNKOWICE'!U18,'11-ISO-Kiszonka-LAPCZYK'!U18,'11-ISO-Kiszonka-KSIĘŻYLAS'!U18,'11-ISO-Kiszonka-JAMY'!U18,'11-ISO-Kiszonka-JURCZYK'!U18,'11-ISO-Kiszonka-ADAMUS'!U18,'11-ISO-Kiszonka-RYDZ'!U18,'11-ISO-Kiszonka-WÓJCIK'!U18)</f>
        <v>42</v>
      </c>
      <c r="J12" s="134">
        <f>AVERAGE('11-ISO-Kiszonka-MARCISZAK'!V18,'11-ISO-Kiszonka-KURZAWA'!V18,'11-ISO-Kiszonka-MARCISZ'!V18,'11-ISO-Kiszonka-CZAJA'!V18,'11-ISO-Kiszonka-ŻOŁĘDNICA'!V18,'11-ISO-Kiszonka-WONIEŚĆ'!V18,'11-ISO-Kiszonka-RADAN'!V18,'11-ISO-Kiszonka-PIORUNKOWICE'!V18,'11-ISO-Kiszonka-LAPCZYK'!V18,'11-ISO-Kiszonka-KSIĘŻYLAS'!V18,'11-ISO-Kiszonka-JAMY'!V18,'11-ISO-Kiszonka-JURCZYK'!V18,'11-ISO-Kiszonka-ADAMUS'!V18,'11-ISO-Kiszonka-RYDZ'!V18,'11-ISO-Kiszonka-WÓJCIK'!V18)</f>
        <v>69.5</v>
      </c>
      <c r="K12" s="171">
        <f>ROUND(E12/0.44,0)</f>
        <v>45189</v>
      </c>
    </row>
    <row r="13" spans="1:11" ht="20.25">
      <c r="A13" s="150"/>
      <c r="B13" s="71" t="s">
        <v>128</v>
      </c>
      <c r="C13" s="130">
        <f>'[2]PLONY-POLSKA-PŁD'!H13</f>
        <v>20.105398072749168</v>
      </c>
      <c r="D13" s="130">
        <f>AVERAGE('11-ISO-Kiszonka-MARCISZAK'!P19,'11-ISO-Kiszonka-KURZAWA'!P19,'11-ISO-Kiszonka-MARCISZ'!P19,'11-ISO-Kiszonka-CZAJA'!P19,'11-ISO-Kiszonka-ŻOŁĘDNICA'!P19,'11-ISO-Kiszonka-WONIEŚĆ'!P19,'11-ISO-Kiszonka-RADAN'!P19,'11-ISO-Kiszonka-PIORUNKOWICE'!P19,'11-ISO-Kiszonka-LAPCZYK'!P19,'11-ISO-Kiszonka-KSIĘŻYLAS'!P19,'11-ISO-Kiszonka-JAMY'!P19,'11-ISO-Kiszonka-JURCZYK'!P19,'11-ISO-Kiszonka-ADAMUS'!P19,'11-ISO-Kiszonka-RYDZ'!P19,'11-ISO-Kiszonka-WÓJCIK'!P19)</f>
        <v>72.478585835774737</v>
      </c>
      <c r="E13" s="129">
        <f>AVERAGE('11-ISO-Kiszonka-MARCISZAK'!R19,'11-ISO-Kiszonka-KURZAWA'!R19,'11-ISO-Kiszonka-MARCISZ'!R19,'11-ISO-Kiszonka-CZAJA'!R19,'11-ISO-Kiszonka-ŻOŁĘDNICA'!R19,'11-ISO-Kiszonka-WONIEŚĆ'!R19,'11-ISO-Kiszonka-RADAN'!R19,'11-ISO-Kiszonka-PIORUNKOWICE'!R19,'11-ISO-Kiszonka-LAPCZYK'!R19,'11-ISO-Kiszonka-KSIĘŻYLAS'!R19,'11-ISO-Kiszonka-JAMY'!R19,'11-ISO-Kiszonka-JURCZYK'!R19,'11-ISO-Kiszonka-ADAMUS'!R19,'11-ISO-Kiszonka-RYDZ'!R19,'11-ISO-Kiszonka-WÓJCIK'!R19)</f>
        <v>18521.434367177411</v>
      </c>
      <c r="F13" s="129">
        <f>AVERAGE('11-ISO-Kiszonka-MARCISZAK'!T19,'11-ISO-Kiszonka-KURZAWA'!T19,'11-ISO-Kiszonka-MARCISZ'!T19,'11-ISO-Kiszonka-CZAJA'!T19,'11-ISO-Kiszonka-ŻOŁĘDNICA'!T19,'11-ISO-Kiszonka-WONIEŚĆ'!T19,'11-ISO-Kiszonka-RADAN'!T19,'11-ISO-Kiszonka-PIORUNKOWICE'!T19,'11-ISO-Kiszonka-LAPCZYK'!T19,'11-ISO-Kiszonka-KSIĘŻYLAS'!T19,'11-ISO-Kiszonka-JAMY'!T19,'11-ISO-Kiszonka-JURCZYK'!T19,'11-ISO-Kiszonka-ADAMUS'!T19,'11-ISO-Kiszonka-RYDZ'!T19,'11-ISO-Kiszonka-WÓJCIK'!T19)</f>
        <v>16494.222868396362</v>
      </c>
      <c r="G13" s="130">
        <f>AVERAGE('11-ISO-Kiszonka-MARCISZAK'!W19,'11-ISO-Kiszonka-KURZAWA'!W19,'11-ISO-Kiszonka-MARCISZ'!W19,'11-ISO-Kiszonka-CZAJA'!W19,'11-ISO-Kiszonka-ŻOŁĘDNICA'!UW19,'11-ISO-Kiszonka-WONIEŚĆ'!W19,'11-ISO-Kiszonka-RADAN'!W19,'11-ISO-Kiszonka-PIORUNKOWICE'!W19,'11-ISO-Kiszonka-LAPCZYK'!W19,'11-ISO-Kiszonka-KSIĘŻYLAS'!W19,'11-ISO-Kiszonka-JAMY'!W19,'11-ISO-Kiszonka-JURCZYK'!W19,'11-ISO-Kiszonka-ADAMUS'!W19,'11-ISO-Kiszonka-RYDZ'!W19,'11-ISO-Kiszonka-WÓJCIK'!W19)</f>
        <v>35.049629740033829</v>
      </c>
      <c r="H13" s="130">
        <f>AVERAGE('11-ISO-Kiszonka-MARCISZAK'!X19,'11-ISO-Kiszonka-KURZAWA'!X19,'11-ISO-Kiszonka-MARCISZ'!X19,'11-ISO-Kiszonka-CZAJA'!X19,'11-ISO-Kiszonka-ŻOŁĘDNICA'!UX19,'11-ISO-Kiszonka-WONIEŚĆ'!X19,'11-ISO-Kiszonka-RADAN'!X19,'11-ISO-Kiszonka-PIORUNKOWICE'!X19,'11-ISO-Kiszonka-LAPCZYK'!X19,'11-ISO-Kiszonka-KSIĘŻYLAS'!X19,'11-ISO-Kiszonka-JAMY'!X19,'11-ISO-Kiszonka-JURCZYK'!X19,'11-ISO-Kiszonka-ADAMUS'!X19,'11-ISO-Kiszonka-RYDZ'!X19,'11-ISO-Kiszonka-WÓJCIK'!X19)</f>
        <v>39.704454596383236</v>
      </c>
      <c r="I13" s="130">
        <f>AVERAGE('11-ISO-Kiszonka-MARCISZAK'!U19,'11-ISO-Kiszonka-KURZAWA'!U19,'11-ISO-Kiszonka-MARCISZ'!U19,'11-ISO-Kiszonka-CZAJA'!U19,'11-ISO-Kiszonka-ŻOŁĘDNICA'!U19,'11-ISO-Kiszonka-WONIEŚĆ'!U19,'11-ISO-Kiszonka-RADAN'!U19,'11-ISO-Kiszonka-PIORUNKOWICE'!U19,'11-ISO-Kiszonka-LAPCZYK'!U19,'11-ISO-Kiszonka-KSIĘŻYLAS'!U19,'11-ISO-Kiszonka-JAMY'!U19,'11-ISO-Kiszonka-JURCZYK'!U19,'11-ISO-Kiszonka-ADAMUS'!U19,'11-ISO-Kiszonka-RYDZ'!U19,'11-ISO-Kiszonka-WÓJCIK'!U19)</f>
        <v>44.733333333333334</v>
      </c>
      <c r="J13" s="130">
        <f>AVERAGE('11-ISO-Kiszonka-MARCISZAK'!V19,'11-ISO-Kiszonka-KURZAWA'!V19,'11-ISO-Kiszonka-MARCISZ'!V19,'11-ISO-Kiszonka-CZAJA'!V19,'11-ISO-Kiszonka-ŻOŁĘDNICA'!V19,'11-ISO-Kiszonka-WONIEŚĆ'!V19,'11-ISO-Kiszonka-RADAN'!V19,'11-ISO-Kiszonka-PIORUNKOWICE'!V19,'11-ISO-Kiszonka-LAPCZYK'!V19,'11-ISO-Kiszonka-KSIĘŻYLAS'!V19,'11-ISO-Kiszonka-JAMY'!V19,'11-ISO-Kiszonka-JURCZYK'!V19,'11-ISO-Kiszonka-ADAMUS'!V19,'11-ISO-Kiszonka-RYDZ'!V19,'11-ISO-Kiszonka-WÓJCIK'!V19)</f>
        <v>68.266666666666666</v>
      </c>
      <c r="K13" s="170">
        <f>ROUND(E13/0.44,0)</f>
        <v>42094</v>
      </c>
    </row>
    <row r="14" spans="1:11" ht="20.25">
      <c r="A14" s="150"/>
      <c r="B14" s="71" t="s">
        <v>129</v>
      </c>
      <c r="C14" s="130">
        <f>'[2]PLONY-POLSKA-PŁD'!H14</f>
        <v>19.387632560599407</v>
      </c>
      <c r="D14" s="130">
        <f>AVERAGE('11-ISO-Kiszonka-MARCISZAK'!P20,'11-ISO-Kiszonka-KURZAWA'!P20,'11-ISO-Kiszonka-MARCISZ'!P20,'11-ISO-Kiszonka-CZAJA'!P20,'11-ISO-Kiszonka-ŻOŁĘDNICA'!P20,'11-ISO-Kiszonka-WONIEŚĆ'!P20,'11-ISO-Kiszonka-RADAN'!P20,'11-ISO-Kiszonka-PIORUNKOWICE'!P20,'11-ISO-Kiszonka-LAPCZYK'!P20,'11-ISO-Kiszonka-KSIĘŻYLAS'!P20,'11-ISO-Kiszonka-JAMY'!P20,'11-ISO-Kiszonka-JURCZYK'!P20,'11-ISO-Kiszonka-ADAMUS'!P20,'11-ISO-Kiszonka-RYDZ'!P20,'11-ISO-Kiszonka-WÓJCIK'!P20)</f>
        <v>72.275240455040574</v>
      </c>
      <c r="E14" s="129">
        <f>AVERAGE('11-ISO-Kiszonka-MARCISZAK'!R20,'11-ISO-Kiszonka-KURZAWA'!R20,'11-ISO-Kiszonka-MARCISZ'!R20,'11-ISO-Kiszonka-CZAJA'!R20,'11-ISO-Kiszonka-ŻOŁĘDNICA'!R20,'11-ISO-Kiszonka-WONIEŚĆ'!R20,'11-ISO-Kiszonka-RADAN'!R20,'11-ISO-Kiszonka-PIORUNKOWICE'!R20,'11-ISO-Kiszonka-LAPCZYK'!R20,'11-ISO-Kiszonka-KSIĘŻYLAS'!R20,'11-ISO-Kiszonka-JAMY'!R20,'11-ISO-Kiszonka-JURCZYK'!R20,'11-ISO-Kiszonka-ADAMUS'!R20,'11-ISO-Kiszonka-RYDZ'!R20,'11-ISO-Kiszonka-WÓJCIK'!R20)</f>
        <v>17890.629544364034</v>
      </c>
      <c r="F14" s="129">
        <f>AVERAGE('11-ISO-Kiszonka-MARCISZAK'!T20,'11-ISO-Kiszonka-KURZAWA'!T20,'11-ISO-Kiszonka-MARCISZ'!T20,'11-ISO-Kiszonka-CZAJA'!T20,'11-ISO-Kiszonka-ŻOŁĘDNICA'!T20,'11-ISO-Kiszonka-WONIEŚĆ'!T20,'11-ISO-Kiszonka-RADAN'!T20,'11-ISO-Kiszonka-PIORUNKOWICE'!T20,'11-ISO-Kiszonka-LAPCZYK'!T20,'11-ISO-Kiszonka-KSIĘŻYLAS'!T20,'11-ISO-Kiszonka-JAMY'!T20,'11-ISO-Kiszonka-JURCZYK'!T20,'11-ISO-Kiszonka-ADAMUS'!T20,'11-ISO-Kiszonka-RYDZ'!T20,'11-ISO-Kiszonka-WÓJCIK'!T20)</f>
        <v>15933.5025896185</v>
      </c>
      <c r="G14" s="130">
        <f>AVERAGE('11-ISO-Kiszonka-MARCISZAK'!W20,'11-ISO-Kiszonka-KURZAWA'!W20,'11-ISO-Kiszonka-MARCISZ'!W20,'11-ISO-Kiszonka-CZAJA'!W20,'11-ISO-Kiszonka-ŻOŁĘDNICA'!UW20,'11-ISO-Kiszonka-WONIEŚĆ'!W20,'11-ISO-Kiszonka-RADAN'!W20,'11-ISO-Kiszonka-PIORUNKOWICE'!W20,'11-ISO-Kiszonka-LAPCZYK'!W20,'11-ISO-Kiszonka-KSIĘŻYLAS'!W20,'11-ISO-Kiszonka-JAMY'!W20,'11-ISO-Kiszonka-JURCZYK'!W20,'11-ISO-Kiszonka-ADAMUS'!W20,'11-ISO-Kiszonka-RYDZ'!W20,'11-ISO-Kiszonka-WÓJCIK'!W20)</f>
        <v>35.569628995259599</v>
      </c>
      <c r="H14" s="130">
        <f>AVERAGE('11-ISO-Kiszonka-MARCISZAK'!X20,'11-ISO-Kiszonka-KURZAWA'!X20,'11-ISO-Kiszonka-MARCISZ'!X20,'11-ISO-Kiszonka-CZAJA'!X20,'11-ISO-Kiszonka-ŻOŁĘDNICA'!UX20,'11-ISO-Kiszonka-WONIEŚĆ'!X20,'11-ISO-Kiszonka-RADAN'!X20,'11-ISO-Kiszonka-PIORUNKOWICE'!X20,'11-ISO-Kiszonka-LAPCZYK'!X20,'11-ISO-Kiszonka-KSIĘŻYLAS'!X20,'11-ISO-Kiszonka-JAMY'!X20,'11-ISO-Kiszonka-JURCZYK'!X20,'11-ISO-Kiszonka-ADAMUS'!X20,'11-ISO-Kiszonka-RYDZ'!X20,'11-ISO-Kiszonka-WÓJCIK'!X20)</f>
        <v>39.140051244099929</v>
      </c>
      <c r="I14" s="130">
        <f>AVERAGE('11-ISO-Kiszonka-MARCISZAK'!U20,'11-ISO-Kiszonka-KURZAWA'!U20,'11-ISO-Kiszonka-MARCISZ'!U20,'11-ISO-Kiszonka-CZAJA'!U20,'11-ISO-Kiszonka-ŻOŁĘDNICA'!U20,'11-ISO-Kiszonka-WONIEŚĆ'!U20,'11-ISO-Kiszonka-RADAN'!U20,'11-ISO-Kiszonka-PIORUNKOWICE'!U20,'11-ISO-Kiszonka-LAPCZYK'!U20,'11-ISO-Kiszonka-KSIĘŻYLAS'!U20,'11-ISO-Kiszonka-JAMY'!U20,'11-ISO-Kiszonka-JURCZYK'!U20,'11-ISO-Kiszonka-ADAMUS'!U20,'11-ISO-Kiszonka-RYDZ'!U20,'11-ISO-Kiszonka-WÓJCIK'!U20)</f>
        <v>44.384615384615387</v>
      </c>
      <c r="J14" s="130">
        <f>AVERAGE('11-ISO-Kiszonka-MARCISZAK'!V20,'11-ISO-Kiszonka-KURZAWA'!V20,'11-ISO-Kiszonka-MARCISZ'!V20,'11-ISO-Kiszonka-CZAJA'!V20,'11-ISO-Kiszonka-ŻOŁĘDNICA'!V20,'11-ISO-Kiszonka-WONIEŚĆ'!V20,'11-ISO-Kiszonka-RADAN'!V20,'11-ISO-Kiszonka-PIORUNKOWICE'!V20,'11-ISO-Kiszonka-LAPCZYK'!V20,'11-ISO-Kiszonka-KSIĘŻYLAS'!V20,'11-ISO-Kiszonka-JAMY'!V20,'11-ISO-Kiszonka-JURCZYK'!V20,'11-ISO-Kiszonka-ADAMUS'!V20,'11-ISO-Kiszonka-RYDZ'!V20,'11-ISO-Kiszonka-WÓJCIK'!V20)</f>
        <v>68.307692307692307</v>
      </c>
      <c r="K14" s="170">
        <f>ROUND(E14/0.44,0)</f>
        <v>40661</v>
      </c>
    </row>
    <row r="15" spans="1:11" ht="20.25">
      <c r="A15" s="150"/>
      <c r="B15" s="71" t="s">
        <v>130</v>
      </c>
      <c r="C15" s="130">
        <f>'[2]PLONY-POLSKA-PŁD'!H15</f>
        <v>19.788931578947366</v>
      </c>
      <c r="D15" s="130">
        <f>AVERAGE('11-ISO-Kiszonka-MARCISZAK'!P21,'11-ISO-Kiszonka-KURZAWA'!P21,'11-ISO-Kiszonka-MARCISZ'!P21,'11-ISO-Kiszonka-CZAJA'!P21,'11-ISO-Kiszonka-ŻOŁĘDNICA'!P21,'11-ISO-Kiszonka-WONIEŚĆ'!P21,'11-ISO-Kiszonka-RADAN'!P21,'11-ISO-Kiszonka-PIORUNKOWICE'!P21,'11-ISO-Kiszonka-LAPCZYK'!P21,'11-ISO-Kiszonka-KSIĘŻYLAS'!P21,'11-ISO-Kiszonka-JAMY'!P21,'11-ISO-Kiszonka-JURCZYK'!P21,'11-ISO-Kiszonka-ADAMUS'!P21,'11-ISO-Kiszonka-RYDZ'!P21,'11-ISO-Kiszonka-WÓJCIK'!P21)</f>
        <v>73.74666666666667</v>
      </c>
      <c r="E15" s="129">
        <f>AVERAGE('11-ISO-Kiszonka-MARCISZAK'!R21,'11-ISO-Kiszonka-KURZAWA'!R21,'11-ISO-Kiszonka-MARCISZ'!R21,'11-ISO-Kiszonka-CZAJA'!R21,'11-ISO-Kiszonka-ŻOŁĘDNICA'!R21,'11-ISO-Kiszonka-WONIEŚĆ'!R21,'11-ISO-Kiszonka-RADAN'!R21,'11-ISO-Kiszonka-PIORUNKOWICE'!R21,'11-ISO-Kiszonka-LAPCZYK'!R21,'11-ISO-Kiszonka-KSIĘŻYLAS'!R21,'11-ISO-Kiszonka-JAMY'!R21,'11-ISO-Kiszonka-JURCZYK'!R21,'11-ISO-Kiszonka-ADAMUS'!R21,'11-ISO-Kiszonka-RYDZ'!R21,'11-ISO-Kiszonka-WÓJCIK'!R21)</f>
        <v>18264.972122807016</v>
      </c>
      <c r="F15" s="129">
        <f>AVERAGE('11-ISO-Kiszonka-MARCISZAK'!T21,'11-ISO-Kiszonka-KURZAWA'!T21,'11-ISO-Kiszonka-MARCISZ'!T21,'11-ISO-Kiszonka-CZAJA'!T21,'11-ISO-Kiszonka-ŻOŁĘDNICA'!T21,'11-ISO-Kiszonka-WONIEŚĆ'!T21,'11-ISO-Kiszonka-RADAN'!T21,'11-ISO-Kiszonka-PIORUNKOWICE'!T21,'11-ISO-Kiszonka-LAPCZYK'!T21,'11-ISO-Kiszonka-KSIĘŻYLAS'!T21,'11-ISO-Kiszonka-JAMY'!T21,'11-ISO-Kiszonka-JURCZYK'!T21,'11-ISO-Kiszonka-ADAMUS'!T21,'11-ISO-Kiszonka-RYDZ'!T21,'11-ISO-Kiszonka-WÓJCIK'!T21)</f>
        <v>16171.944315789471</v>
      </c>
      <c r="G15" s="130">
        <f>AVERAGE('11-ISO-Kiszonka-MARCISZAK'!W21,'11-ISO-Kiszonka-KURZAWA'!W21,'11-ISO-Kiszonka-MARCISZ'!W21,'11-ISO-Kiszonka-CZAJA'!W21,'11-ISO-Kiszonka-ŻOŁĘDNICA'!UW21,'11-ISO-Kiszonka-WONIEŚĆ'!W21,'11-ISO-Kiszonka-RADAN'!W21,'11-ISO-Kiszonka-PIORUNKOWICE'!W21,'11-ISO-Kiszonka-LAPCZYK'!W21,'11-ISO-Kiszonka-KSIĘŻYLAS'!W21,'11-ISO-Kiszonka-JAMY'!W21,'11-ISO-Kiszonka-JURCZYK'!W21,'11-ISO-Kiszonka-ADAMUS'!W21,'11-ISO-Kiszonka-RYDZ'!W21,'11-ISO-Kiszonka-WÓJCIK'!W21)</f>
        <v>37.263333333333343</v>
      </c>
      <c r="H15" s="130">
        <f>AVERAGE('11-ISO-Kiszonka-MARCISZAK'!X21,'11-ISO-Kiszonka-KURZAWA'!X21,'11-ISO-Kiszonka-MARCISZ'!X21,'11-ISO-Kiszonka-CZAJA'!X21,'11-ISO-Kiszonka-ŻOŁĘDNICA'!UX21,'11-ISO-Kiszonka-WONIEŚĆ'!X21,'11-ISO-Kiszonka-RADAN'!X21,'11-ISO-Kiszonka-PIORUNKOWICE'!X21,'11-ISO-Kiszonka-LAPCZYK'!X21,'11-ISO-Kiszonka-KSIĘŻYLAS'!X21,'11-ISO-Kiszonka-JAMY'!X21,'11-ISO-Kiszonka-JURCZYK'!X21,'11-ISO-Kiszonka-ADAMUS'!X21,'11-ISO-Kiszonka-RYDZ'!X21,'11-ISO-Kiszonka-WÓJCIK'!X21)</f>
        <v>39.713333333333331</v>
      </c>
      <c r="I15" s="130">
        <f>AVERAGE('11-ISO-Kiszonka-MARCISZAK'!U21,'11-ISO-Kiszonka-KURZAWA'!U21,'11-ISO-Kiszonka-MARCISZ'!U21,'11-ISO-Kiszonka-CZAJA'!U21,'11-ISO-Kiszonka-ŻOŁĘDNICA'!U21,'11-ISO-Kiszonka-WONIEŚĆ'!U21,'11-ISO-Kiszonka-RADAN'!U21,'11-ISO-Kiszonka-PIORUNKOWICE'!U21,'11-ISO-Kiszonka-LAPCZYK'!U21,'11-ISO-Kiszonka-KSIĘŻYLAS'!U21,'11-ISO-Kiszonka-JAMY'!U21,'11-ISO-Kiszonka-JURCZYK'!U21,'11-ISO-Kiszonka-ADAMUS'!U21,'11-ISO-Kiszonka-RYDZ'!U21,'11-ISO-Kiszonka-WÓJCIK'!U21)</f>
        <v>42.666666666666664</v>
      </c>
      <c r="J15" s="130">
        <f>AVERAGE('11-ISO-Kiszonka-MARCISZAK'!V21,'11-ISO-Kiszonka-KURZAWA'!V21,'11-ISO-Kiszonka-MARCISZ'!V21,'11-ISO-Kiszonka-CZAJA'!V21,'11-ISO-Kiszonka-ŻOŁĘDNICA'!V21,'11-ISO-Kiszonka-WONIEŚĆ'!V21,'11-ISO-Kiszonka-RADAN'!V21,'11-ISO-Kiszonka-PIORUNKOWICE'!V21,'11-ISO-Kiszonka-LAPCZYK'!V21,'11-ISO-Kiszonka-KSIĘŻYLAS'!V21,'11-ISO-Kiszonka-JAMY'!V21,'11-ISO-Kiszonka-JURCZYK'!V21,'11-ISO-Kiszonka-ADAMUS'!V21,'11-ISO-Kiszonka-RYDZ'!V21,'11-ISO-Kiszonka-WÓJCIK'!V21)</f>
        <v>67.333333333333329</v>
      </c>
      <c r="K15" s="170">
        <f>ROUND(E15/0.44,0)</f>
        <v>41511</v>
      </c>
    </row>
    <row r="16" spans="1:11" ht="20.25">
      <c r="B16" s="72" t="s">
        <v>131</v>
      </c>
      <c r="C16" s="134">
        <f>'[2]PLONY-POLSKA-PŁD'!H16</f>
        <v>19.869831795923126</v>
      </c>
      <c r="D16" s="134">
        <f>AVERAGE('11-ISO-Kiszonka-MARCISZAK'!P22,'11-ISO-Kiszonka-KURZAWA'!P22,'11-ISO-Kiszonka-MARCISZ'!P22,'11-ISO-Kiszonka-CZAJA'!P22,'11-ISO-Kiszonka-ŻOŁĘDNICA'!P22,'11-ISO-Kiszonka-WONIEŚĆ'!P22,'11-ISO-Kiszonka-RADAN'!P22,'11-ISO-Kiszonka-PIORUNKOWICE'!P22,'11-ISO-Kiszonka-LAPCZYK'!P22,'11-ISO-Kiszonka-KSIĘŻYLAS'!P22,'11-ISO-Kiszonka-JAMY'!P22,'11-ISO-Kiszonka-JURCZYK'!P22,'11-ISO-Kiszonka-ADAMUS'!P22,'11-ISO-Kiszonka-RYDZ'!P22,'11-ISO-Kiszonka-WÓJCIK'!P22)</f>
        <v>70.778000000000006</v>
      </c>
      <c r="E16" s="133">
        <f>AVERAGE('11-ISO-Kiszonka-MARCISZAK'!R22,'11-ISO-Kiszonka-KURZAWA'!R22,'11-ISO-Kiszonka-MARCISZ'!R22,'11-ISO-Kiszonka-CZAJA'!R22,'11-ISO-Kiszonka-ŻOŁĘDNICA'!R22,'11-ISO-Kiszonka-WONIEŚĆ'!R22,'11-ISO-Kiszonka-RADAN'!R22,'11-ISO-Kiszonka-PIORUNKOWICE'!R22,'11-ISO-Kiszonka-LAPCZYK'!R22,'11-ISO-Kiszonka-KSIĘŻYLAS'!R22,'11-ISO-Kiszonka-JAMY'!R22,'11-ISO-Kiszonka-JURCZYK'!R22,'11-ISO-Kiszonka-ADAMUS'!R22,'11-ISO-Kiszonka-RYDZ'!R22,'11-ISO-Kiszonka-WÓJCIK'!R22)</f>
        <v>17985.819434853784</v>
      </c>
      <c r="F16" s="133">
        <f>AVERAGE('11-ISO-Kiszonka-MARCISZAK'!T22,'11-ISO-Kiszonka-KURZAWA'!T22,'11-ISO-Kiszonka-MARCISZ'!T22,'11-ISO-Kiszonka-CZAJA'!T22,'11-ISO-Kiszonka-ŻOŁĘDNICA'!T22,'11-ISO-Kiszonka-WONIEŚĆ'!T22,'11-ISO-Kiszonka-RADAN'!T22,'11-ISO-Kiszonka-PIORUNKOWICE'!T22,'11-ISO-Kiszonka-LAPCZYK'!T22,'11-ISO-Kiszonka-KSIĘŻYLAS'!T22,'11-ISO-Kiszonka-JAMY'!T22,'11-ISO-Kiszonka-JURCZYK'!T22,'11-ISO-Kiszonka-ADAMUS'!T22,'11-ISO-Kiszonka-RYDZ'!T22,'11-ISO-Kiszonka-WÓJCIK'!T22)</f>
        <v>15998.836255261471</v>
      </c>
      <c r="G16" s="134">
        <f>AVERAGE('11-ISO-Kiszonka-MARCISZAK'!W22,'11-ISO-Kiszonka-KURZAWA'!W22,'11-ISO-Kiszonka-MARCISZ'!W22,'11-ISO-Kiszonka-CZAJA'!W22,'11-ISO-Kiszonka-ŻOŁĘDNICA'!UW22,'11-ISO-Kiszonka-WONIEŚĆ'!W22,'11-ISO-Kiszonka-RADAN'!W22,'11-ISO-Kiszonka-PIORUNKOWICE'!W22,'11-ISO-Kiszonka-LAPCZYK'!W22,'11-ISO-Kiszonka-KSIĘŻYLAS'!W22,'11-ISO-Kiszonka-JAMY'!W22,'11-ISO-Kiszonka-JURCZYK'!W22,'11-ISO-Kiszonka-ADAMUS'!W22,'11-ISO-Kiszonka-RYDZ'!W22,'11-ISO-Kiszonka-WÓJCIK'!W22)</f>
        <v>34.825000000000003</v>
      </c>
      <c r="H16" s="134">
        <f>AVERAGE('11-ISO-Kiszonka-MARCISZAK'!X22,'11-ISO-Kiszonka-KURZAWA'!X22,'11-ISO-Kiszonka-MARCISZ'!X22,'11-ISO-Kiszonka-CZAJA'!X22,'11-ISO-Kiszonka-ŻOŁĘDNICA'!UX22,'11-ISO-Kiszonka-WONIEŚĆ'!X22,'11-ISO-Kiszonka-RADAN'!X22,'11-ISO-Kiszonka-PIORUNKOWICE'!X22,'11-ISO-Kiszonka-LAPCZYK'!X22,'11-ISO-Kiszonka-KSIĘŻYLAS'!X22,'11-ISO-Kiszonka-JAMY'!X22,'11-ISO-Kiszonka-JURCZYK'!X22,'11-ISO-Kiszonka-ADAMUS'!X22,'11-ISO-Kiszonka-RYDZ'!X22,'11-ISO-Kiszonka-WÓJCIK'!X22)</f>
        <v>40.248333333333328</v>
      </c>
      <c r="I16" s="134">
        <f>AVERAGE('11-ISO-Kiszonka-MARCISZAK'!U22,'11-ISO-Kiszonka-KURZAWA'!U22,'11-ISO-Kiszonka-MARCISZ'!U22,'11-ISO-Kiszonka-CZAJA'!U22,'11-ISO-Kiszonka-ŻOŁĘDNICA'!U22,'11-ISO-Kiszonka-WONIEŚĆ'!U22,'11-ISO-Kiszonka-RADAN'!U22,'11-ISO-Kiszonka-PIORUNKOWICE'!U22,'11-ISO-Kiszonka-LAPCZYK'!U22,'11-ISO-Kiszonka-KSIĘŻYLAS'!U22,'11-ISO-Kiszonka-JAMY'!U22,'11-ISO-Kiszonka-JURCZYK'!U22,'11-ISO-Kiszonka-ADAMUS'!U22,'11-ISO-Kiszonka-RYDZ'!U22,'11-ISO-Kiszonka-WÓJCIK'!U22)</f>
        <v>42.2</v>
      </c>
      <c r="J16" s="134">
        <f>AVERAGE('11-ISO-Kiszonka-MARCISZAK'!V22,'11-ISO-Kiszonka-KURZAWA'!V22,'11-ISO-Kiszonka-MARCISZ'!V22,'11-ISO-Kiszonka-CZAJA'!V22,'11-ISO-Kiszonka-ŻOŁĘDNICA'!V22,'11-ISO-Kiszonka-WONIEŚĆ'!V22,'11-ISO-Kiszonka-RADAN'!V22,'11-ISO-Kiszonka-PIORUNKOWICE'!V22,'11-ISO-Kiszonka-LAPCZYK'!V22,'11-ISO-Kiszonka-KSIĘŻYLAS'!V22,'11-ISO-Kiszonka-JAMY'!V22,'11-ISO-Kiszonka-JURCZYK'!V22,'11-ISO-Kiszonka-ADAMUS'!V22,'11-ISO-Kiszonka-RYDZ'!V22,'11-ISO-Kiszonka-WÓJCIK'!V22)</f>
        <v>67</v>
      </c>
      <c r="K16" s="171">
        <f>ROUND(E16/0.44,0)</f>
        <v>40877</v>
      </c>
    </row>
    <row r="17" spans="2:11" ht="20.25">
      <c r="B17" s="72" t="s">
        <v>132</v>
      </c>
      <c r="C17" s="134">
        <f>'[2]PLONY-POLSKA-PŁD'!H17</f>
        <v>19.443533417921508</v>
      </c>
      <c r="D17" s="134">
        <f>AVERAGE('11-ISO-Kiszonka-MARCISZAK'!P23,'11-ISO-Kiszonka-KURZAWA'!P23,'11-ISO-Kiszonka-MARCISZ'!P23,'11-ISO-Kiszonka-CZAJA'!P23,'11-ISO-Kiszonka-ŻOŁĘDNICA'!P23,'11-ISO-Kiszonka-WONIEŚĆ'!P23,'11-ISO-Kiszonka-RADAN'!P23,'11-ISO-Kiszonka-PIORUNKOWICE'!P23,'11-ISO-Kiszonka-LAPCZYK'!P23,'11-ISO-Kiszonka-KSIĘŻYLAS'!P23,'11-ISO-Kiszonka-JAMY'!P23,'11-ISO-Kiszonka-JURCZYK'!P23,'11-ISO-Kiszonka-ADAMUS'!P23,'11-ISO-Kiszonka-RYDZ'!P23,'11-ISO-Kiszonka-WÓJCIK'!P23)</f>
        <v>70.846293095179959</v>
      </c>
      <c r="E17" s="133">
        <f>AVERAGE('11-ISO-Kiszonka-MARCISZAK'!R23,'11-ISO-Kiszonka-KURZAWA'!R23,'11-ISO-Kiszonka-MARCISZ'!R23,'11-ISO-Kiszonka-CZAJA'!R23,'11-ISO-Kiszonka-ŻOŁĘDNICA'!R23,'11-ISO-Kiszonka-WONIEŚĆ'!R23,'11-ISO-Kiszonka-RADAN'!R23,'11-ISO-Kiszonka-PIORUNKOWICE'!R23,'11-ISO-Kiszonka-LAPCZYK'!R23,'11-ISO-Kiszonka-KSIĘŻYLAS'!R23,'11-ISO-Kiszonka-JAMY'!R23,'11-ISO-Kiszonka-JURCZYK'!R23,'11-ISO-Kiszonka-ADAMUS'!R23,'11-ISO-Kiszonka-RYDZ'!R23,'11-ISO-Kiszonka-WÓJCIK'!R23)</f>
        <v>17635.495446402321</v>
      </c>
      <c r="F17" s="133">
        <f>AVERAGE('11-ISO-Kiszonka-MARCISZAK'!T23,'11-ISO-Kiszonka-KURZAWA'!T23,'11-ISO-Kiszonka-MARCISZ'!T23,'11-ISO-Kiszonka-CZAJA'!T23,'11-ISO-Kiszonka-ŻOŁĘDNICA'!T23,'11-ISO-Kiszonka-WONIEŚĆ'!T23,'11-ISO-Kiszonka-RADAN'!T23,'11-ISO-Kiszonka-PIORUNKOWICE'!T23,'11-ISO-Kiszonka-LAPCZYK'!T23,'11-ISO-Kiszonka-KSIĘŻYLAS'!T23,'11-ISO-Kiszonka-JAMY'!T23,'11-ISO-Kiszonka-JURCZYK'!T23,'11-ISO-Kiszonka-ADAMUS'!T23,'11-ISO-Kiszonka-RYDZ'!T23,'11-ISO-Kiszonka-WÓJCIK'!T23)</f>
        <v>15631.40465333664</v>
      </c>
      <c r="G17" s="134">
        <f>AVERAGE('11-ISO-Kiszonka-MARCISZAK'!W23,'11-ISO-Kiszonka-KURZAWA'!W23,'11-ISO-Kiszonka-MARCISZ'!W23,'11-ISO-Kiszonka-CZAJA'!W23,'11-ISO-Kiszonka-ŻOŁĘDNICA'!UW23,'11-ISO-Kiszonka-WONIEŚĆ'!W23,'11-ISO-Kiszonka-RADAN'!W23,'11-ISO-Kiszonka-PIORUNKOWICE'!W23,'11-ISO-Kiszonka-LAPCZYK'!W23,'11-ISO-Kiszonka-KSIĘŻYLAS'!W23,'11-ISO-Kiszonka-JAMY'!W23,'11-ISO-Kiszonka-JURCZYK'!W23,'11-ISO-Kiszonka-ADAMUS'!W23,'11-ISO-Kiszonka-RYDZ'!W23,'11-ISO-Kiszonka-WÓJCIK'!W23)</f>
        <v>33.273076923076928</v>
      </c>
      <c r="H17" s="134">
        <f>AVERAGE('11-ISO-Kiszonka-MARCISZAK'!X23,'11-ISO-Kiszonka-KURZAWA'!X23,'11-ISO-Kiszonka-MARCISZ'!X23,'11-ISO-Kiszonka-CZAJA'!X23,'11-ISO-Kiszonka-ŻOŁĘDNICA'!UX23,'11-ISO-Kiszonka-WONIEŚĆ'!X23,'11-ISO-Kiszonka-RADAN'!X23,'11-ISO-Kiszonka-PIORUNKOWICE'!X23,'11-ISO-Kiszonka-LAPCZYK'!X23,'11-ISO-Kiszonka-KSIĘŻYLAS'!X23,'11-ISO-Kiszonka-JAMY'!X23,'11-ISO-Kiszonka-JURCZYK'!X23,'11-ISO-Kiszonka-ADAMUS'!X23,'11-ISO-Kiszonka-RYDZ'!X23,'11-ISO-Kiszonka-WÓJCIK'!X23)</f>
        <v>40.53</v>
      </c>
      <c r="I17" s="134">
        <f>AVERAGE('11-ISO-Kiszonka-MARCISZAK'!U23,'11-ISO-Kiszonka-KURZAWA'!U23,'11-ISO-Kiszonka-MARCISZ'!U23,'11-ISO-Kiszonka-CZAJA'!U23,'11-ISO-Kiszonka-ŻOŁĘDNICA'!U23,'11-ISO-Kiszonka-WONIEŚĆ'!U23,'11-ISO-Kiszonka-RADAN'!U23,'11-ISO-Kiszonka-PIORUNKOWICE'!U23,'11-ISO-Kiszonka-LAPCZYK'!U23,'11-ISO-Kiszonka-KSIĘŻYLAS'!U23,'11-ISO-Kiszonka-JAMY'!U23,'11-ISO-Kiszonka-JURCZYK'!U23,'11-ISO-Kiszonka-ADAMUS'!U23,'11-ISO-Kiszonka-RYDZ'!U23,'11-ISO-Kiszonka-WÓJCIK'!U23)</f>
        <v>44.428571428571431</v>
      </c>
      <c r="J17" s="134">
        <f>AVERAGE('11-ISO-Kiszonka-MARCISZAK'!V23,'11-ISO-Kiszonka-KURZAWA'!V23,'11-ISO-Kiszonka-MARCISZ'!V23,'11-ISO-Kiszonka-CZAJA'!V23,'11-ISO-Kiszonka-ŻOŁĘDNICA'!V23,'11-ISO-Kiszonka-WONIEŚĆ'!V23,'11-ISO-Kiszonka-RADAN'!V23,'11-ISO-Kiszonka-PIORUNKOWICE'!V23,'11-ISO-Kiszonka-LAPCZYK'!V23,'11-ISO-Kiszonka-KSIĘŻYLAS'!V23,'11-ISO-Kiszonka-JAMY'!V23,'11-ISO-Kiszonka-JURCZYK'!V23,'11-ISO-Kiszonka-ADAMUS'!V23,'11-ISO-Kiszonka-RYDZ'!V23,'11-ISO-Kiszonka-WÓJCIK'!V23)</f>
        <v>67.5</v>
      </c>
      <c r="K17" s="171">
        <f>ROUND(E17/0.44,0)</f>
        <v>40081</v>
      </c>
    </row>
    <row r="18" spans="2:11" ht="20.25">
      <c r="B18" s="72" t="s">
        <v>133</v>
      </c>
      <c r="C18" s="134">
        <f>'[2]PLONY-POLSKA-PŁD'!H18</f>
        <v>19.459162693668926</v>
      </c>
      <c r="D18" s="134">
        <f>AVERAGE('11-ISO-Kiszonka-MARCISZAK'!P25,'11-ISO-Kiszonka-KURZAWA'!P25,'11-ISO-Kiszonka-MARCISZ'!P25,'11-ISO-Kiszonka-CZAJA'!P25,'11-ISO-Kiszonka-ŻOŁĘDNICA'!P25,'11-ISO-Kiszonka-WONIEŚĆ'!P25,'11-ISO-Kiszonka-RADAN'!P25,'11-ISO-Kiszonka-PIORUNKOWICE'!P25,'11-ISO-Kiszonka-LAPCZYK'!P25,'11-ISO-Kiszonka-KSIĘŻYLAS'!P25,'11-ISO-Kiszonka-JAMY'!P25,'11-ISO-Kiszonka-JURCZYK'!P25,'11-ISO-Kiszonka-ADAMUS'!P25,'11-ISO-Kiszonka-RYDZ'!P25,'11-ISO-Kiszonka-WÓJCIK'!P25)</f>
        <v>70.848518436976846</v>
      </c>
      <c r="E18" s="133">
        <f>AVERAGE('11-ISO-Kiszonka-MARCISZAK'!R25,'11-ISO-Kiszonka-KURZAWA'!R25,'11-ISO-Kiszonka-MARCISZ'!R25,'11-ISO-Kiszonka-CZAJA'!R25,'11-ISO-Kiszonka-ŻOŁĘDNICA'!R25,'11-ISO-Kiszonka-WONIEŚĆ'!R25,'11-ISO-Kiszonka-RADAN'!R25,'11-ISO-Kiszonka-PIORUNKOWICE'!R25,'11-ISO-Kiszonka-LAPCZYK'!R25,'11-ISO-Kiszonka-KSIĘŻYLAS'!R25,'11-ISO-Kiszonka-JAMY'!R25,'11-ISO-Kiszonka-JURCZYK'!R25,'11-ISO-Kiszonka-ADAMUS'!R25,'11-ISO-Kiszonka-RYDZ'!R25,'11-ISO-Kiszonka-WÓJCIK'!R25)</f>
        <v>17761.249163947585</v>
      </c>
      <c r="F18" s="133">
        <f>AVERAGE('11-ISO-Kiszonka-MARCISZAK'!T25,'11-ISO-Kiszonka-KURZAWA'!T25,'11-ISO-Kiszonka-MARCISZ'!T25,'11-ISO-Kiszonka-CZAJA'!T25,'11-ISO-Kiszonka-ŻOŁĘDNICA'!T25,'11-ISO-Kiszonka-WONIEŚĆ'!T25,'11-ISO-Kiszonka-RADAN'!T25,'11-ISO-Kiszonka-PIORUNKOWICE'!T25,'11-ISO-Kiszonka-LAPCZYK'!T25,'11-ISO-Kiszonka-KSIĘŻYLAS'!T25,'11-ISO-Kiszonka-JAMY'!T25,'11-ISO-Kiszonka-JURCZYK'!T25,'11-ISO-Kiszonka-ADAMUS'!T25,'11-ISO-Kiszonka-RYDZ'!T25,'11-ISO-Kiszonka-WÓJCIK'!T25)</f>
        <v>15757.209660825889</v>
      </c>
      <c r="G18" s="134">
        <f>AVERAGE('11-ISO-Kiszonka-MARCISZAK'!W25,'11-ISO-Kiszonka-KURZAWA'!W25,'11-ISO-Kiszonka-MARCISZ'!W25,'11-ISO-Kiszonka-CZAJA'!W25,'11-ISO-Kiszonka-ŻOŁĘDNICA'!UW25,'11-ISO-Kiszonka-WONIEŚĆ'!W25,'11-ISO-Kiszonka-RADAN'!W25,'11-ISO-Kiszonka-PIORUNKOWICE'!W25,'11-ISO-Kiszonka-LAPCZYK'!W25,'11-ISO-Kiszonka-KSIĘŻYLAS'!W25,'11-ISO-Kiszonka-JAMY'!W25,'11-ISO-Kiszonka-JURCZYK'!W25,'11-ISO-Kiszonka-ADAMUS'!W25,'11-ISO-Kiszonka-RYDZ'!W25,'11-ISO-Kiszonka-WÓJCIK'!W25)</f>
        <v>33.883235866840067</v>
      </c>
      <c r="H18" s="134">
        <f>AVERAGE('11-ISO-Kiszonka-MARCISZAK'!X25,'11-ISO-Kiszonka-KURZAWA'!X25,'11-ISO-Kiszonka-MARCISZ'!X25,'11-ISO-Kiszonka-CZAJA'!X25,'11-ISO-Kiszonka-ŻOŁĘDNICA'!UX25,'11-ISO-Kiszonka-WONIEŚĆ'!X25,'11-ISO-Kiszonka-RADAN'!X25,'11-ISO-Kiszonka-PIORUNKOWICE'!X25,'11-ISO-Kiszonka-LAPCZYK'!X25,'11-ISO-Kiszonka-KSIĘŻYLAS'!X25,'11-ISO-Kiszonka-JAMY'!X25,'11-ISO-Kiszonka-JURCZYK'!X25,'11-ISO-Kiszonka-ADAMUS'!X25,'11-ISO-Kiszonka-RYDZ'!X25,'11-ISO-Kiszonka-WÓJCIK'!X25)</f>
        <v>40.861109642615688</v>
      </c>
      <c r="I18" s="134">
        <f>AVERAGE('11-ISO-Kiszonka-MARCISZAK'!U25,'11-ISO-Kiszonka-KURZAWA'!U25,'11-ISO-Kiszonka-MARCISZ'!U25,'11-ISO-Kiszonka-CZAJA'!U25,'11-ISO-Kiszonka-ŻOŁĘDNICA'!U25,'11-ISO-Kiszonka-WONIEŚĆ'!U25,'11-ISO-Kiszonka-RADAN'!U25,'11-ISO-Kiszonka-PIORUNKOWICE'!U25,'11-ISO-Kiszonka-LAPCZYK'!U25,'11-ISO-Kiszonka-KSIĘŻYLAS'!U25,'11-ISO-Kiszonka-JAMY'!U25,'11-ISO-Kiszonka-JURCZYK'!U25,'11-ISO-Kiszonka-ADAMUS'!U25,'11-ISO-Kiszonka-RYDZ'!U25,'11-ISO-Kiszonka-WÓJCIK'!U25)</f>
        <v>44.153846153846153</v>
      </c>
      <c r="J18" s="134">
        <f>AVERAGE('11-ISO-Kiszonka-MARCISZAK'!V25,'11-ISO-Kiszonka-KURZAWA'!V25,'11-ISO-Kiszonka-MARCISZ'!V25,'11-ISO-Kiszonka-CZAJA'!V25,'11-ISO-Kiszonka-ŻOŁĘDNICA'!V25,'11-ISO-Kiszonka-WONIEŚĆ'!V25,'11-ISO-Kiszonka-RADAN'!V25,'11-ISO-Kiszonka-PIORUNKOWICE'!V25,'11-ISO-Kiszonka-LAPCZYK'!V25,'11-ISO-Kiszonka-KSIĘŻYLAS'!V25,'11-ISO-Kiszonka-JAMY'!V25,'11-ISO-Kiszonka-JURCZYK'!V25,'11-ISO-Kiszonka-ADAMUS'!V25,'11-ISO-Kiszonka-RYDZ'!V25,'11-ISO-Kiszonka-WÓJCIK'!V25)</f>
        <v>67.615384615384613</v>
      </c>
      <c r="K18" s="171">
        <f>ROUND(E18/0.44,0)</f>
        <v>40366</v>
      </c>
    </row>
    <row r="19" spans="2:11" ht="20.25">
      <c r="B19" s="71" t="s">
        <v>134</v>
      </c>
      <c r="C19" s="130">
        <f>'[2]PLONY-POLSKA-PŁD'!H19</f>
        <v>20.102476066886677</v>
      </c>
      <c r="D19" s="130">
        <f>AVERAGE('11-ISO-Kiszonka-MARCISZAK'!P27,'11-ISO-Kiszonka-KURZAWA'!P27,'11-ISO-Kiszonka-MARCISZ'!P27,'11-ISO-Kiszonka-CZAJA'!P27,'11-ISO-Kiszonka-ŻOŁĘDNICA'!P27,'11-ISO-Kiszonka-WONIEŚĆ'!P27,'11-ISO-Kiszonka-RADAN'!P27,'11-ISO-Kiszonka-PIORUNKOWICE'!P27,'11-ISO-Kiszonka-LAPCZYK'!P27,'11-ISO-Kiszonka-KSIĘŻYLAS'!P27,'11-ISO-Kiszonka-JAMY'!P27,'11-ISO-Kiszonka-JURCZYK'!P27,'11-ISO-Kiszonka-ADAMUS'!P27,'11-ISO-Kiszonka-RYDZ'!P27,'11-ISO-Kiszonka-WÓJCIK'!P27)</f>
        <v>71.121158316475999</v>
      </c>
      <c r="E19" s="129">
        <f>AVERAGE('11-ISO-Kiszonka-MARCISZAK'!R27,'11-ISO-Kiszonka-KURZAWA'!R27,'11-ISO-Kiszonka-MARCISZ'!R27,'11-ISO-Kiszonka-CZAJA'!R27,'11-ISO-Kiszonka-ŻOŁĘDNICA'!R27,'11-ISO-Kiszonka-WONIEŚĆ'!R27,'11-ISO-Kiszonka-RADAN'!R27,'11-ISO-Kiszonka-PIORUNKOWICE'!R27,'11-ISO-Kiszonka-LAPCZYK'!R27,'11-ISO-Kiszonka-KSIĘŻYLAS'!R27,'11-ISO-Kiszonka-JAMY'!R27,'11-ISO-Kiszonka-JURCZYK'!R27,'11-ISO-Kiszonka-ADAMUS'!R27,'11-ISO-Kiszonka-RYDZ'!R27,'11-ISO-Kiszonka-WÓJCIK'!R27)</f>
        <v>18241.857673694689</v>
      </c>
      <c r="F19" s="129">
        <f>AVERAGE('11-ISO-Kiszonka-MARCISZAK'!T27,'11-ISO-Kiszonka-KURZAWA'!T27,'11-ISO-Kiszonka-MARCISZ'!T27,'11-ISO-Kiszonka-CZAJA'!T27,'11-ISO-Kiszonka-ŻOŁĘDNICA'!T27,'11-ISO-Kiszonka-WONIEŚĆ'!T27,'11-ISO-Kiszonka-RADAN'!T27,'11-ISO-Kiszonka-PIORUNKOWICE'!T27,'11-ISO-Kiszonka-LAPCZYK'!T27,'11-ISO-Kiszonka-KSIĘŻYLAS'!T27,'11-ISO-Kiszonka-JAMY'!T27,'11-ISO-Kiszonka-JURCZYK'!T27,'11-ISO-Kiszonka-ADAMUS'!T27,'11-ISO-Kiszonka-RYDZ'!T27,'11-ISO-Kiszonka-WÓJCIK'!T27)</f>
        <v>16165.521822333487</v>
      </c>
      <c r="G19" s="130">
        <f>AVERAGE('11-ISO-Kiszonka-MARCISZAK'!W27,'11-ISO-Kiszonka-KURZAWA'!W27,'11-ISO-Kiszonka-MARCISZ'!W27,'11-ISO-Kiszonka-CZAJA'!W27,'11-ISO-Kiszonka-ŻOŁĘDNICA'!UW27,'11-ISO-Kiszonka-WONIEŚĆ'!W27,'11-ISO-Kiszonka-RADAN'!W27,'11-ISO-Kiszonka-PIORUNKOWICE'!W27,'11-ISO-Kiszonka-LAPCZYK'!W27,'11-ISO-Kiszonka-KSIĘŻYLAS'!W27,'11-ISO-Kiszonka-JAMY'!W27,'11-ISO-Kiszonka-JURCZYK'!W27,'11-ISO-Kiszonka-ADAMUS'!W27,'11-ISO-Kiszonka-RYDZ'!W27,'11-ISO-Kiszonka-WÓJCIK'!W27)</f>
        <v>33.066442920978247</v>
      </c>
      <c r="H19" s="130">
        <f>AVERAGE('11-ISO-Kiszonka-MARCISZAK'!X27,'11-ISO-Kiszonka-KURZAWA'!X27,'11-ISO-Kiszonka-MARCISZ'!X27,'11-ISO-Kiszonka-CZAJA'!X27,'11-ISO-Kiszonka-ŻOŁĘDNICA'!UX27,'11-ISO-Kiszonka-WONIEŚĆ'!X27,'11-ISO-Kiszonka-RADAN'!X27,'11-ISO-Kiszonka-PIORUNKOWICE'!X27,'11-ISO-Kiszonka-LAPCZYK'!X27,'11-ISO-Kiszonka-KSIĘŻYLAS'!X27,'11-ISO-Kiszonka-JAMY'!X27,'11-ISO-Kiszonka-JURCZYK'!X27,'11-ISO-Kiszonka-ADAMUS'!X27,'11-ISO-Kiszonka-RYDZ'!X27,'11-ISO-Kiszonka-WÓJCIK'!X27)</f>
        <v>41.554792961707484</v>
      </c>
      <c r="I19" s="130">
        <f>AVERAGE('11-ISO-Kiszonka-MARCISZAK'!U27,'11-ISO-Kiszonka-KURZAWA'!U27,'11-ISO-Kiszonka-MARCISZ'!U27,'11-ISO-Kiszonka-CZAJA'!U27,'11-ISO-Kiszonka-ŻOŁĘDNICA'!U27,'11-ISO-Kiszonka-WONIEŚĆ'!U27,'11-ISO-Kiszonka-RADAN'!U27,'11-ISO-Kiszonka-PIORUNKOWICE'!U27,'11-ISO-Kiszonka-LAPCZYK'!U27,'11-ISO-Kiszonka-KSIĘŻYLAS'!U27,'11-ISO-Kiszonka-JAMY'!U27,'11-ISO-Kiszonka-JURCZYK'!U27,'11-ISO-Kiszonka-ADAMUS'!U27,'11-ISO-Kiszonka-RYDZ'!U27,'11-ISO-Kiszonka-WÓJCIK'!U27)</f>
        <v>43.857142857142854</v>
      </c>
      <c r="J19" s="130">
        <f>AVERAGE('11-ISO-Kiszonka-MARCISZAK'!V27,'11-ISO-Kiszonka-KURZAWA'!V27,'11-ISO-Kiszonka-MARCISZ'!V27,'11-ISO-Kiszonka-CZAJA'!V27,'11-ISO-Kiszonka-ŻOŁĘDNICA'!V27,'11-ISO-Kiszonka-WONIEŚĆ'!V27,'11-ISO-Kiszonka-RADAN'!V27,'11-ISO-Kiszonka-PIORUNKOWICE'!V27,'11-ISO-Kiszonka-LAPCZYK'!V27,'11-ISO-Kiszonka-KSIĘŻYLAS'!V27,'11-ISO-Kiszonka-JAMY'!V27,'11-ISO-Kiszonka-JURCZYK'!V27,'11-ISO-Kiszonka-ADAMUS'!V27,'11-ISO-Kiszonka-RYDZ'!V27,'11-ISO-Kiszonka-WÓJCIK'!V27)</f>
        <v>67.428571428571431</v>
      </c>
      <c r="K19" s="170">
        <f>ROUND(E19/0.44,0)</f>
        <v>41459</v>
      </c>
    </row>
    <row r="20" spans="2:11" ht="20.25">
      <c r="B20" s="73" t="s">
        <v>135</v>
      </c>
      <c r="C20" s="130">
        <f>'[2]PLONY-POLSKA-PŁD'!H20</f>
        <v>17.604745139950783</v>
      </c>
      <c r="D20" s="130">
        <f>AVERAGE('11-ISO-Kiszonka-MARCISZAK'!P28,'11-ISO-Kiszonka-KURZAWA'!P28,'11-ISO-Kiszonka-MARCISZ'!P28,'11-ISO-Kiszonka-CZAJA'!P28,'11-ISO-Kiszonka-ŻOŁĘDNICA'!P28,'11-ISO-Kiszonka-WONIEŚĆ'!P28,'11-ISO-Kiszonka-RADAN'!P28,'11-ISO-Kiszonka-PIORUNKOWICE'!P28,'11-ISO-Kiszonka-LAPCZYK'!P28,'11-ISO-Kiszonka-KSIĘŻYLAS'!P28,'11-ISO-Kiszonka-JAMY'!P28,'11-ISO-Kiszonka-JURCZYK'!P28,'11-ISO-Kiszonka-ADAMUS'!P28,'11-ISO-Kiszonka-RYDZ'!P28,'11-ISO-Kiszonka-WÓJCIK'!P28)</f>
        <v>73.155000000000001</v>
      </c>
      <c r="E20" s="129">
        <f>AVERAGE('11-ISO-Kiszonka-MARCISZAK'!R28,'11-ISO-Kiszonka-KURZAWA'!R28,'11-ISO-Kiszonka-MARCISZ'!R28,'11-ISO-Kiszonka-CZAJA'!R28,'11-ISO-Kiszonka-ŻOŁĘDNICA'!R28,'11-ISO-Kiszonka-WONIEŚĆ'!R28,'11-ISO-Kiszonka-RADAN'!R28,'11-ISO-Kiszonka-PIORUNKOWICE'!R28,'11-ISO-Kiszonka-LAPCZYK'!R28,'11-ISO-Kiszonka-KSIĘŻYLAS'!R28,'11-ISO-Kiszonka-JAMY'!R28,'11-ISO-Kiszonka-JURCZYK'!R28,'11-ISO-Kiszonka-ADAMUS'!R28,'11-ISO-Kiszonka-RYDZ'!R28,'11-ISO-Kiszonka-WÓJCIK'!R28)</f>
        <v>16418.501351123141</v>
      </c>
      <c r="F20" s="129">
        <f>AVERAGE('11-ISO-Kiszonka-MARCISZAK'!T28,'11-ISO-Kiszonka-KURZAWA'!T28,'11-ISO-Kiszonka-MARCISZ'!T28,'11-ISO-Kiszonka-CZAJA'!T28,'11-ISO-Kiszonka-ŻOŁĘDNICA'!T28,'11-ISO-Kiszonka-WONIEŚĆ'!T28,'11-ISO-Kiszonka-RADAN'!T28,'11-ISO-Kiszonka-PIORUNKOWICE'!T28,'11-ISO-Kiszonka-LAPCZYK'!T28,'11-ISO-Kiszonka-KSIĘŻYLAS'!T28,'11-ISO-Kiszonka-JAMY'!T28,'11-ISO-Kiszonka-JURCZYK'!T28,'11-ISO-Kiszonka-ADAMUS'!T28,'11-ISO-Kiszonka-RYDZ'!T28,'11-ISO-Kiszonka-WÓJCIK'!T28)</f>
        <v>14658.026837128062</v>
      </c>
      <c r="G20" s="130">
        <f>AVERAGE('11-ISO-Kiszonka-MARCISZAK'!W28,'11-ISO-Kiszonka-KURZAWA'!W28,'11-ISO-Kiszonka-MARCISZ'!W28,'11-ISO-Kiszonka-CZAJA'!W28,'11-ISO-Kiszonka-ŻOŁĘDNICA'!UW28,'11-ISO-Kiszonka-WONIEŚĆ'!W28,'11-ISO-Kiszonka-RADAN'!W28,'11-ISO-Kiszonka-PIORUNKOWICE'!W28,'11-ISO-Kiszonka-LAPCZYK'!W28,'11-ISO-Kiszonka-KSIĘŻYLAS'!W28,'11-ISO-Kiszonka-JAMY'!W28,'11-ISO-Kiszonka-JURCZYK'!W28,'11-ISO-Kiszonka-ADAMUS'!W28,'11-ISO-Kiszonka-RYDZ'!W28,'11-ISO-Kiszonka-WÓJCIK'!W28)</f>
        <v>36.797499999999999</v>
      </c>
      <c r="H20" s="130">
        <f>AVERAGE('11-ISO-Kiszonka-MARCISZAK'!X28,'11-ISO-Kiszonka-KURZAWA'!X28,'11-ISO-Kiszonka-MARCISZ'!X28,'11-ISO-Kiszonka-CZAJA'!X28,'11-ISO-Kiszonka-ŻOŁĘDNICA'!UX28,'11-ISO-Kiszonka-WONIEŚĆ'!X28,'11-ISO-Kiszonka-RADAN'!X28,'11-ISO-Kiszonka-PIORUNKOWICE'!X28,'11-ISO-Kiszonka-LAPCZYK'!X28,'11-ISO-Kiszonka-KSIĘŻYLAS'!X28,'11-ISO-Kiszonka-JAMY'!X28,'11-ISO-Kiszonka-JURCZYK'!X28,'11-ISO-Kiszonka-ADAMUS'!X28,'11-ISO-Kiszonka-RYDZ'!X28,'11-ISO-Kiszonka-WÓJCIK'!X28)</f>
        <v>39.302500000000002</v>
      </c>
      <c r="I20" s="130">
        <f>AVERAGE('11-ISO-Kiszonka-MARCISZAK'!U28,'11-ISO-Kiszonka-KURZAWA'!U28,'11-ISO-Kiszonka-MARCISZ'!U28,'11-ISO-Kiszonka-CZAJA'!U28,'11-ISO-Kiszonka-ŻOŁĘDNICA'!U28,'11-ISO-Kiszonka-WONIEŚĆ'!U28,'11-ISO-Kiszonka-RADAN'!U28,'11-ISO-Kiszonka-PIORUNKOWICE'!U28,'11-ISO-Kiszonka-LAPCZYK'!U28,'11-ISO-Kiszonka-KSIĘŻYLAS'!U28,'11-ISO-Kiszonka-JAMY'!U28,'11-ISO-Kiszonka-JURCZYK'!U28,'11-ISO-Kiszonka-ADAMUS'!U28,'11-ISO-Kiszonka-RYDZ'!U28,'11-ISO-Kiszonka-WÓJCIK'!U28)</f>
        <v>38.75</v>
      </c>
      <c r="J20" s="130">
        <f>AVERAGE('11-ISO-Kiszonka-MARCISZAK'!V28,'11-ISO-Kiszonka-KURZAWA'!V28,'11-ISO-Kiszonka-MARCISZ'!V28,'11-ISO-Kiszonka-CZAJA'!V28,'11-ISO-Kiszonka-ŻOŁĘDNICA'!V28,'11-ISO-Kiszonka-WONIEŚĆ'!V28,'11-ISO-Kiszonka-RADAN'!V28,'11-ISO-Kiszonka-PIORUNKOWICE'!V28,'11-ISO-Kiszonka-LAPCZYK'!V28,'11-ISO-Kiszonka-KSIĘŻYLAS'!V28,'11-ISO-Kiszonka-JAMY'!V28,'11-ISO-Kiszonka-JURCZYK'!V28,'11-ISO-Kiszonka-ADAMUS'!V28,'11-ISO-Kiszonka-RYDZ'!V28,'11-ISO-Kiszonka-WÓJCIK'!V28)</f>
        <v>67</v>
      </c>
      <c r="K20" s="170">
        <f>ROUND(E20/0.44,0)</f>
        <v>37315</v>
      </c>
    </row>
    <row r="21" spans="2:11" ht="20.25">
      <c r="B21" s="71" t="s">
        <v>136</v>
      </c>
      <c r="C21" s="130">
        <f>'[2]PLONY-POLSKA-PŁD'!H21</f>
        <v>19.994578003720168</v>
      </c>
      <c r="D21" s="130">
        <f>AVERAGE('11-ISO-Kiszonka-MARCISZAK'!P29,'11-ISO-Kiszonka-KURZAWA'!P29,'11-ISO-Kiszonka-MARCISZ'!P29,'11-ISO-Kiszonka-CZAJA'!P29,'11-ISO-Kiszonka-ŻOŁĘDNICA'!P29,'11-ISO-Kiszonka-WONIEŚĆ'!P29,'11-ISO-Kiszonka-RADAN'!P29,'11-ISO-Kiszonka-PIORUNKOWICE'!P29,'11-ISO-Kiszonka-LAPCZYK'!P29,'11-ISO-Kiszonka-KSIĘŻYLAS'!P29,'11-ISO-Kiszonka-JAMY'!P29,'11-ISO-Kiszonka-JURCZYK'!P29,'11-ISO-Kiszonka-ADAMUS'!P29,'11-ISO-Kiszonka-RYDZ'!P29,'11-ISO-Kiszonka-WÓJCIK'!P29)</f>
        <v>70.803438042534722</v>
      </c>
      <c r="E21" s="129">
        <f>AVERAGE('11-ISO-Kiszonka-MARCISZAK'!R29,'11-ISO-Kiszonka-KURZAWA'!R29,'11-ISO-Kiszonka-MARCISZ'!R29,'11-ISO-Kiszonka-CZAJA'!R29,'11-ISO-Kiszonka-ŻOŁĘDNICA'!R29,'11-ISO-Kiszonka-WONIEŚĆ'!R29,'11-ISO-Kiszonka-RADAN'!R29,'11-ISO-Kiszonka-PIORUNKOWICE'!R29,'11-ISO-Kiszonka-LAPCZYK'!R29,'11-ISO-Kiszonka-KSIĘŻYLAS'!R29,'11-ISO-Kiszonka-JAMY'!R29,'11-ISO-Kiszonka-JURCZYK'!R29,'11-ISO-Kiszonka-ADAMUS'!R29,'11-ISO-Kiszonka-RYDZ'!R29,'11-ISO-Kiszonka-WÓJCIK'!R29)</f>
        <v>18189.446062277853</v>
      </c>
      <c r="F21" s="129">
        <f>AVERAGE('11-ISO-Kiszonka-MARCISZAK'!T29,'11-ISO-Kiszonka-KURZAWA'!T29,'11-ISO-Kiszonka-MARCISZ'!T29,'11-ISO-Kiszonka-CZAJA'!T29,'11-ISO-Kiszonka-ŻOŁĘDNICA'!T29,'11-ISO-Kiszonka-WONIEŚĆ'!T29,'11-ISO-Kiszonka-RADAN'!T29,'11-ISO-Kiszonka-PIORUNKOWICE'!T29,'11-ISO-Kiszonka-LAPCZYK'!T29,'11-ISO-Kiszonka-KSIĘŻYLAS'!T29,'11-ISO-Kiszonka-JAMY'!T29,'11-ISO-Kiszonka-JURCZYK'!T29,'11-ISO-Kiszonka-ADAMUS'!T29,'11-ISO-Kiszonka-RYDZ'!T29,'11-ISO-Kiszonka-WÓJCIK'!T29)</f>
        <v>16143.668799095234</v>
      </c>
      <c r="G21" s="130">
        <f>AVERAGE('11-ISO-Kiszonka-MARCISZAK'!W29,'11-ISO-Kiszonka-KURZAWA'!W29,'11-ISO-Kiszonka-MARCISZ'!W29,'11-ISO-Kiszonka-CZAJA'!W29,'11-ISO-Kiszonka-ŻOŁĘDNICA'!UW29,'11-ISO-Kiszonka-WONIEŚĆ'!W29,'11-ISO-Kiszonka-RADAN'!W29,'11-ISO-Kiszonka-PIORUNKOWICE'!W29,'11-ISO-Kiszonka-LAPCZYK'!W29,'11-ISO-Kiszonka-KSIĘŻYLAS'!W29,'11-ISO-Kiszonka-JAMY'!W29,'11-ISO-Kiszonka-JURCZYK'!W29,'11-ISO-Kiszonka-ADAMUS'!W29,'11-ISO-Kiszonka-RYDZ'!W29,'11-ISO-Kiszonka-WÓJCIK'!W29)</f>
        <v>33.151498394012449</v>
      </c>
      <c r="H21" s="130">
        <f>AVERAGE('11-ISO-Kiszonka-MARCISZAK'!X29,'11-ISO-Kiszonka-KURZAWA'!X29,'11-ISO-Kiszonka-MARCISZ'!X29,'11-ISO-Kiszonka-CZAJA'!X29,'11-ISO-Kiszonka-ŻOŁĘDNICA'!UX29,'11-ISO-Kiszonka-WONIEŚĆ'!X29,'11-ISO-Kiszonka-RADAN'!X29,'11-ISO-Kiszonka-PIORUNKOWICE'!X29,'11-ISO-Kiszonka-LAPCZYK'!X29,'11-ISO-Kiszonka-KSIĘŻYLAS'!X29,'11-ISO-Kiszonka-JAMY'!X29,'11-ISO-Kiszonka-JURCZYK'!X29,'11-ISO-Kiszonka-ADAMUS'!X29,'11-ISO-Kiszonka-RYDZ'!X29,'11-ISO-Kiszonka-WÓJCIK'!X29)</f>
        <v>41.576066722869861</v>
      </c>
      <c r="I21" s="130">
        <f>AVERAGE('11-ISO-Kiszonka-MARCISZAK'!U29,'11-ISO-Kiszonka-KURZAWA'!U29,'11-ISO-Kiszonka-MARCISZ'!U29,'11-ISO-Kiszonka-CZAJA'!U29,'11-ISO-Kiszonka-ŻOŁĘDNICA'!U29,'11-ISO-Kiszonka-WONIEŚĆ'!U29,'11-ISO-Kiszonka-RADAN'!U29,'11-ISO-Kiszonka-PIORUNKOWICE'!U29,'11-ISO-Kiszonka-LAPCZYK'!U29,'11-ISO-Kiszonka-KSIĘŻYLAS'!U29,'11-ISO-Kiszonka-JAMY'!U29,'11-ISO-Kiszonka-JURCZYK'!U29,'11-ISO-Kiszonka-ADAMUS'!U29,'11-ISO-Kiszonka-RYDZ'!U29,'11-ISO-Kiszonka-WÓJCIK'!U29)</f>
        <v>44</v>
      </c>
      <c r="J21" s="130">
        <f>AVERAGE('11-ISO-Kiszonka-MARCISZAK'!V29,'11-ISO-Kiszonka-KURZAWA'!V29,'11-ISO-Kiszonka-MARCISZ'!V29,'11-ISO-Kiszonka-CZAJA'!V29,'11-ISO-Kiszonka-ŻOŁĘDNICA'!V29,'11-ISO-Kiszonka-WONIEŚĆ'!V29,'11-ISO-Kiszonka-RADAN'!V29,'11-ISO-Kiszonka-PIORUNKOWICE'!V29,'11-ISO-Kiszonka-LAPCZYK'!V29,'11-ISO-Kiszonka-KSIĘŻYLAS'!V29,'11-ISO-Kiszonka-JAMY'!V29,'11-ISO-Kiszonka-JURCZYK'!V29,'11-ISO-Kiszonka-ADAMUS'!V29,'11-ISO-Kiszonka-RYDZ'!V29,'11-ISO-Kiszonka-WÓJCIK'!V29)</f>
        <v>67.444444444444443</v>
      </c>
      <c r="K21" s="170">
        <f>ROUND(E21/0.44,0)</f>
        <v>41340</v>
      </c>
    </row>
    <row r="22" spans="2:11" ht="20.25">
      <c r="B22" s="74" t="s">
        <v>137</v>
      </c>
      <c r="C22" s="134">
        <f>'[2]PLONY-POLSKA-PŁD'!H22</f>
        <v>17.326210872506099</v>
      </c>
      <c r="D22" s="134">
        <f>AVERAGE('11-ISO-Kiszonka-MARCISZAK'!P33,'11-ISO-Kiszonka-KURZAWA'!P33,'11-ISO-Kiszonka-MARCISZ'!P33,'11-ISO-Kiszonka-CZAJA'!P33,'11-ISO-Kiszonka-ŻOŁĘDNICA'!P33,'11-ISO-Kiszonka-WONIEŚĆ'!P33,'11-ISO-Kiszonka-RADAN'!P33,'11-ISO-Kiszonka-PIORUNKOWICE'!P33,'11-ISO-Kiszonka-LAPCZYK'!P33,'11-ISO-Kiszonka-KSIĘŻYLAS'!P33,'11-ISO-Kiszonka-JAMY'!P33,'11-ISO-Kiszonka-JURCZYK'!P33,'11-ISO-Kiszonka-ADAMUS'!P33,'11-ISO-Kiszonka-RYDZ'!P33,'11-ISO-Kiszonka-WÓJCIK'!P33)</f>
        <v>71.846666666666664</v>
      </c>
      <c r="E22" s="133">
        <f>AVERAGE('11-ISO-Kiszonka-MARCISZAK'!R33,'11-ISO-Kiszonka-KURZAWA'!R33,'11-ISO-Kiszonka-MARCISZ'!R33,'11-ISO-Kiszonka-CZAJA'!R33,'11-ISO-Kiszonka-ŻOŁĘDNICA'!R33,'11-ISO-Kiszonka-WONIEŚĆ'!R33,'11-ISO-Kiszonka-RADAN'!R33,'11-ISO-Kiszonka-PIORUNKOWICE'!R33,'11-ISO-Kiszonka-LAPCZYK'!R33,'11-ISO-Kiszonka-KSIĘŻYLAS'!R33,'11-ISO-Kiszonka-JAMY'!R33,'11-ISO-Kiszonka-JURCZYK'!R33,'11-ISO-Kiszonka-ADAMUS'!R33,'11-ISO-Kiszonka-RYDZ'!R33,'11-ISO-Kiszonka-WÓJCIK'!R33)</f>
        <v>15881.975113816725</v>
      </c>
      <c r="F22" s="133">
        <f>AVERAGE('11-ISO-Kiszonka-MARCISZAK'!T33,'11-ISO-Kiszonka-KURZAWA'!T33,'11-ISO-Kiszonka-MARCISZ'!T33,'11-ISO-Kiszonka-CZAJA'!T33,'11-ISO-Kiszonka-ŻOŁĘDNICA'!T33,'11-ISO-Kiszonka-WONIEŚĆ'!T33,'11-ISO-Kiszonka-RADAN'!T33,'11-ISO-Kiszonka-PIORUNKOWICE'!T33,'11-ISO-Kiszonka-LAPCZYK'!T33,'11-ISO-Kiszonka-KSIĘŻYLAS'!T33,'11-ISO-Kiszonka-JAMY'!T33,'11-ISO-Kiszonka-JURCZYK'!T33,'11-ISO-Kiszonka-ADAMUS'!T33,'11-ISO-Kiszonka-RYDZ'!T33,'11-ISO-Kiszonka-WÓJCIK'!T33)</f>
        <v>14089.217795034034</v>
      </c>
      <c r="G22" s="134">
        <f>AVERAGE('11-ISO-Kiszonka-MARCISZAK'!W33,'11-ISO-Kiszonka-KURZAWA'!W33,'11-ISO-Kiszonka-MARCISZ'!W33,'11-ISO-Kiszonka-CZAJA'!W33,'11-ISO-Kiszonka-ŻOŁĘDNICA'!UW33,'11-ISO-Kiszonka-WONIEŚĆ'!W33,'11-ISO-Kiszonka-RADAN'!W33,'11-ISO-Kiszonka-PIORUNKOWICE'!W33,'11-ISO-Kiszonka-LAPCZYK'!W33,'11-ISO-Kiszonka-KSIĘŻYLAS'!W33,'11-ISO-Kiszonka-JAMY'!W33,'11-ISO-Kiszonka-JURCZYK'!W33,'11-ISO-Kiszonka-ADAMUS'!W33,'11-ISO-Kiszonka-RYDZ'!W33,'11-ISO-Kiszonka-WÓJCIK'!W33)</f>
        <v>35.073333333333331</v>
      </c>
      <c r="H22" s="134">
        <f>AVERAGE('11-ISO-Kiszonka-MARCISZAK'!X33,'11-ISO-Kiszonka-KURZAWA'!X33,'11-ISO-Kiszonka-MARCISZ'!X33,'11-ISO-Kiszonka-CZAJA'!X33,'11-ISO-Kiszonka-ŻOŁĘDNICA'!UX33,'11-ISO-Kiszonka-WONIEŚĆ'!X33,'11-ISO-Kiszonka-RADAN'!X33,'11-ISO-Kiszonka-PIORUNKOWICE'!X33,'11-ISO-Kiszonka-LAPCZYK'!X33,'11-ISO-Kiszonka-KSIĘŻYLAS'!X33,'11-ISO-Kiszonka-JAMY'!X33,'11-ISO-Kiszonka-JURCZYK'!X33,'11-ISO-Kiszonka-ADAMUS'!X33,'11-ISO-Kiszonka-RYDZ'!X33,'11-ISO-Kiszonka-WÓJCIK'!X33)</f>
        <v>40.123333333333335</v>
      </c>
      <c r="I22" s="134">
        <f>AVERAGE('11-ISO-Kiszonka-MARCISZAK'!U33,'11-ISO-Kiszonka-KURZAWA'!U33,'11-ISO-Kiszonka-MARCISZ'!U33,'11-ISO-Kiszonka-CZAJA'!U33,'11-ISO-Kiszonka-ŻOŁĘDNICA'!U33,'11-ISO-Kiszonka-WONIEŚĆ'!U33,'11-ISO-Kiszonka-RADAN'!U33,'11-ISO-Kiszonka-PIORUNKOWICE'!U33,'11-ISO-Kiszonka-LAPCZYK'!U33,'11-ISO-Kiszonka-KSIĘŻYLAS'!U33,'11-ISO-Kiszonka-JAMY'!U33,'11-ISO-Kiszonka-JURCZYK'!U33,'11-ISO-Kiszonka-ADAMUS'!U33,'11-ISO-Kiszonka-RYDZ'!U33,'11-ISO-Kiszonka-WÓJCIK'!U33)</f>
        <v>43.666666666666664</v>
      </c>
      <c r="J22" s="134">
        <f>AVERAGE('11-ISO-Kiszonka-MARCISZAK'!V33,'11-ISO-Kiszonka-KURZAWA'!V33,'11-ISO-Kiszonka-MARCISZ'!V33,'11-ISO-Kiszonka-CZAJA'!V33,'11-ISO-Kiszonka-ŻOŁĘDNICA'!V33,'11-ISO-Kiszonka-WONIEŚĆ'!V33,'11-ISO-Kiszonka-RADAN'!V33,'11-ISO-Kiszonka-PIORUNKOWICE'!V33,'11-ISO-Kiszonka-LAPCZYK'!V33,'11-ISO-Kiszonka-KSIĘŻYLAS'!V33,'11-ISO-Kiszonka-JAMY'!V33,'11-ISO-Kiszonka-JURCZYK'!V33,'11-ISO-Kiszonka-ADAMUS'!V33,'11-ISO-Kiszonka-RYDZ'!V33,'11-ISO-Kiszonka-WÓJCIK'!V33)</f>
        <v>68</v>
      </c>
      <c r="K22" s="171">
        <f>ROUND(E22/0.44,0)</f>
        <v>36095</v>
      </c>
    </row>
    <row r="23" spans="2:11" ht="21" thickBot="1">
      <c r="B23" s="75" t="s">
        <v>138</v>
      </c>
      <c r="C23" s="140">
        <f>'[2]PLONY-POLSKA-PŁD'!H23</f>
        <v>21.6205</v>
      </c>
      <c r="D23" s="140">
        <f>AVERAGE('11-ISO-Kiszonka-MARCISZAK'!P35,'11-ISO-Kiszonka-KURZAWA'!P35,'11-ISO-Kiszonka-MARCISZ'!P35,'11-ISO-Kiszonka-CZAJA'!P35,'11-ISO-Kiszonka-ŻOŁĘDNICA'!P35,'11-ISO-Kiszonka-WONIEŚĆ'!P35,'11-ISO-Kiszonka-RADAN'!P35,'11-ISO-Kiszonka-PIORUNKOWICE'!P35,'11-ISO-Kiszonka-LAPCZYK'!P35,'11-ISO-Kiszonka-KSIĘŻYLAS'!P35,'11-ISO-Kiszonka-JAMY'!P35,'11-ISO-Kiszonka-JURCZYK'!P35,'11-ISO-Kiszonka-ADAMUS'!P35,'11-ISO-Kiszonka-RYDZ'!P35,'11-ISO-Kiszonka-WÓJCIK'!P35)</f>
        <v>72.699999999999989</v>
      </c>
      <c r="E23" s="139">
        <f>AVERAGE('11-ISO-Kiszonka-MARCISZAK'!R35,'11-ISO-Kiszonka-KURZAWA'!R35,'11-ISO-Kiszonka-MARCISZ'!R35,'11-ISO-Kiszonka-CZAJA'!R35,'11-ISO-Kiszonka-ŻOŁĘDNICA'!R35,'11-ISO-Kiszonka-WONIEŚĆ'!R35,'11-ISO-Kiszonka-RADAN'!R35,'11-ISO-Kiszonka-PIORUNKOWICE'!R35,'11-ISO-Kiszonka-LAPCZYK'!R35,'11-ISO-Kiszonka-KSIĘŻYLAS'!R35,'11-ISO-Kiszonka-JAMY'!R35,'11-ISO-Kiszonka-JURCZYK'!R35,'11-ISO-Kiszonka-ADAMUS'!R35,'11-ISO-Kiszonka-RYDZ'!R35,'11-ISO-Kiszonka-WÓJCIK'!R35)</f>
        <v>19890.860000000004</v>
      </c>
      <c r="F23" s="139">
        <f>AVERAGE('11-ISO-Kiszonka-MARCISZAK'!T35,'11-ISO-Kiszonka-KURZAWA'!T35,'11-ISO-Kiszonka-MARCISZ'!T35,'11-ISO-Kiszonka-CZAJA'!T35,'11-ISO-Kiszonka-ŻOŁĘDNICA'!T35,'11-ISO-Kiszonka-WONIEŚĆ'!T35,'11-ISO-Kiszonka-RADAN'!T35,'11-ISO-Kiszonka-PIORUNKOWICE'!T35,'11-ISO-Kiszonka-LAPCZYK'!T35,'11-ISO-Kiszonka-KSIĘŻYLAS'!T35,'11-ISO-Kiszonka-JAMY'!T35,'11-ISO-Kiszonka-JURCZYK'!T35,'11-ISO-Kiszonka-ADAMUS'!T35,'11-ISO-Kiszonka-RYDZ'!T35,'11-ISO-Kiszonka-WÓJCIK'!T35)</f>
        <v>17860.106666666667</v>
      </c>
      <c r="G23" s="140">
        <f>AVERAGE('11-ISO-Kiszonka-MARCISZAK'!W35,'11-ISO-Kiszonka-KURZAWA'!W35,'11-ISO-Kiszonka-MARCISZ'!W35,'11-ISO-Kiszonka-CZAJA'!W35,'11-ISO-Kiszonka-ŻOŁĘDNICA'!UW35,'11-ISO-Kiszonka-WONIEŚĆ'!W35,'11-ISO-Kiszonka-RADAN'!W35,'11-ISO-Kiszonka-PIORUNKOWICE'!W35,'11-ISO-Kiszonka-LAPCZYK'!W35,'11-ISO-Kiszonka-KSIĘŻYLAS'!W35,'11-ISO-Kiszonka-JAMY'!W35,'11-ISO-Kiszonka-JURCZYK'!W35,'11-ISO-Kiszonka-ADAMUS'!W35,'11-ISO-Kiszonka-RYDZ'!W35,'11-ISO-Kiszonka-WÓJCIK'!W35)</f>
        <v>37.215000000000003</v>
      </c>
      <c r="H23" s="140">
        <f>AVERAGE('11-ISO-Kiszonka-MARCISZAK'!X35,'11-ISO-Kiszonka-KURZAWA'!X35,'11-ISO-Kiszonka-MARCISZ'!X35,'11-ISO-Kiszonka-CZAJA'!X35,'11-ISO-Kiszonka-ŻOŁĘDNICA'!UX35,'11-ISO-Kiszonka-WONIEŚĆ'!X35,'11-ISO-Kiszonka-RADAN'!X35,'11-ISO-Kiszonka-PIORUNKOWICE'!X35,'11-ISO-Kiszonka-LAPCZYK'!X35,'11-ISO-Kiszonka-KSIĘŻYLAS'!X35,'11-ISO-Kiszonka-JAMY'!X35,'11-ISO-Kiszonka-JURCZYK'!X35,'11-ISO-Kiszonka-ADAMUS'!X35,'11-ISO-Kiszonka-RYDZ'!X35,'11-ISO-Kiszonka-WÓJCIK'!X35)</f>
        <v>38.019999999999996</v>
      </c>
      <c r="I23" s="140">
        <f>AVERAGE('11-ISO-Kiszonka-MARCISZAK'!U35,'11-ISO-Kiszonka-KURZAWA'!U35,'11-ISO-Kiszonka-MARCISZ'!U35,'11-ISO-Kiszonka-CZAJA'!U35,'11-ISO-Kiszonka-ŻOŁĘDNICA'!U35,'11-ISO-Kiszonka-WONIEŚĆ'!U35,'11-ISO-Kiszonka-RADAN'!U35,'11-ISO-Kiszonka-PIORUNKOWICE'!U35,'11-ISO-Kiszonka-LAPCZYK'!U35,'11-ISO-Kiszonka-KSIĘŻYLAS'!U35,'11-ISO-Kiszonka-JAMY'!U35,'11-ISO-Kiszonka-JURCZYK'!U35,'11-ISO-Kiszonka-ADAMUS'!U35,'11-ISO-Kiszonka-RYDZ'!U35,'11-ISO-Kiszonka-WÓJCIK'!U35)</f>
        <v>35.5</v>
      </c>
      <c r="J23" s="140">
        <f>AVERAGE('11-ISO-Kiszonka-MARCISZAK'!V35,'11-ISO-Kiszonka-KURZAWA'!V35,'11-ISO-Kiszonka-MARCISZ'!V35,'11-ISO-Kiszonka-CZAJA'!V35,'11-ISO-Kiszonka-ŻOŁĘDNICA'!V35,'11-ISO-Kiszonka-WONIEŚĆ'!V35,'11-ISO-Kiszonka-RADAN'!V35,'11-ISO-Kiszonka-PIORUNKOWICE'!V35,'11-ISO-Kiszonka-LAPCZYK'!V35,'11-ISO-Kiszonka-KSIĘŻYLAS'!V35,'11-ISO-Kiszonka-JAMY'!V35,'11-ISO-Kiszonka-JURCZYK'!V35,'11-ISO-Kiszonka-ADAMUS'!V35,'11-ISO-Kiszonka-RYDZ'!V35,'11-ISO-Kiszonka-WÓJCIK'!V35)</f>
        <v>65.5</v>
      </c>
      <c r="K23" s="172">
        <f>ROUND(E23/0.44,0)</f>
        <v>45207</v>
      </c>
    </row>
    <row r="25" spans="2:11">
      <c r="B25" s="145" t="s">
        <v>162</v>
      </c>
    </row>
    <row r="26" spans="2:11" ht="15">
      <c r="B26" s="173" t="s">
        <v>78</v>
      </c>
    </row>
    <row r="27" spans="2:11" ht="15">
      <c r="B27" s="173" t="s">
        <v>79</v>
      </c>
    </row>
    <row r="28" spans="2:11" ht="15">
      <c r="B28" s="173" t="s">
        <v>80</v>
      </c>
    </row>
    <row r="29" spans="2:11" ht="15">
      <c r="B29" s="173" t="s">
        <v>81</v>
      </c>
    </row>
    <row r="30" spans="2:11" ht="15">
      <c r="B30" s="173" t="s">
        <v>82</v>
      </c>
    </row>
    <row r="31" spans="2:11" ht="15">
      <c r="B31" s="173" t="s">
        <v>83</v>
      </c>
    </row>
    <row r="32" spans="2:11" ht="15">
      <c r="B32" s="173" t="s">
        <v>84</v>
      </c>
    </row>
    <row r="33" spans="2:2" ht="15">
      <c r="B33" s="173" t="s">
        <v>173</v>
      </c>
    </row>
    <row r="34" spans="2:2" ht="15">
      <c r="B34" s="173" t="s">
        <v>174</v>
      </c>
    </row>
  </sheetData>
  <pageMargins left="0.75" right="0.75" top="1" bottom="1" header="0.5" footer="0.5"/>
  <pageSetup paperSize="9" scale="7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86</v>
      </c>
      <c r="E3" s="11" t="s">
        <v>7</v>
      </c>
      <c r="F3" t="s">
        <v>87</v>
      </c>
      <c r="G3" s="7"/>
      <c r="L3" s="1"/>
      <c r="M3" s="11" t="s">
        <v>5</v>
      </c>
      <c r="N3" t="str">
        <f>C3</f>
        <v>KURZAWA</v>
      </c>
      <c r="P3" s="11" t="s">
        <v>7</v>
      </c>
      <c r="Q3" s="12" t="str">
        <f>F3</f>
        <v>18.09.11</v>
      </c>
      <c r="R3" s="7"/>
      <c r="S3" s="4"/>
      <c r="V3" s="13"/>
    </row>
    <row r="4" spans="1:24">
      <c r="B4" s="11" t="s">
        <v>9</v>
      </c>
      <c r="C4" t="s">
        <v>88</v>
      </c>
      <c r="E4" s="11" t="s">
        <v>11</v>
      </c>
      <c r="F4" t="s">
        <v>89</v>
      </c>
      <c r="L4" s="1"/>
      <c r="M4" s="11" t="s">
        <v>9</v>
      </c>
      <c r="P4" s="11" t="s">
        <v>11</v>
      </c>
      <c r="Q4" s="12" t="str">
        <f>F4</f>
        <v>29.04.11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80000</v>
      </c>
      <c r="D11" s="45">
        <v>280</v>
      </c>
      <c r="E11" s="45">
        <v>4.5</v>
      </c>
      <c r="F11" s="36">
        <f t="shared" ref="F11:F29" si="0">D11*E11</f>
        <v>1260</v>
      </c>
      <c r="G11" s="37">
        <v>4224</v>
      </c>
      <c r="H11" s="38">
        <f t="shared" ref="H11:H29" si="1">G11*10/F11</f>
        <v>33.523809523809526</v>
      </c>
      <c r="I11" s="39">
        <v>54.21</v>
      </c>
      <c r="J11" s="38">
        <f t="shared" ref="J11:J29" si="2">H11*I11/100</f>
        <v>18.173257142857143</v>
      </c>
      <c r="K11"/>
      <c r="L11" s="46">
        <v>5</v>
      </c>
      <c r="M11" s="47" t="s">
        <v>53</v>
      </c>
      <c r="N11" s="40">
        <f t="shared" ref="N11:O29" si="3">I11</f>
        <v>54.21</v>
      </c>
      <c r="O11" s="40">
        <f t="shared" si="3"/>
        <v>18.173257142857143</v>
      </c>
      <c r="P11" s="30">
        <v>76.2</v>
      </c>
      <c r="Q11" s="49">
        <v>0.96</v>
      </c>
      <c r="R11" s="43">
        <f t="shared" ref="R11:R29" si="4">O11*Q11*1000</f>
        <v>17446.326857142856</v>
      </c>
      <c r="S11" s="49">
        <v>0.86</v>
      </c>
      <c r="T11" s="43">
        <f t="shared" ref="T11:T29" si="5">O11*S11*1000</f>
        <v>15629.001142857142</v>
      </c>
      <c r="U11" s="49">
        <v>52</v>
      </c>
      <c r="V11" s="49">
        <v>73</v>
      </c>
      <c r="W11" s="30">
        <v>42.22</v>
      </c>
      <c r="X11" s="30">
        <v>35.78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>
        <v>80000</v>
      </c>
      <c r="D13" s="45">
        <v>280</v>
      </c>
      <c r="E13" s="45">
        <v>4.5</v>
      </c>
      <c r="F13" s="36">
        <f t="shared" si="0"/>
        <v>1260</v>
      </c>
      <c r="G13" s="37">
        <v>4608</v>
      </c>
      <c r="H13" s="38">
        <f t="shared" si="1"/>
        <v>36.571428571428569</v>
      </c>
      <c r="I13" s="39">
        <v>53.07</v>
      </c>
      <c r="J13" s="38">
        <f t="shared" si="2"/>
        <v>19.408457142857142</v>
      </c>
      <c r="K13"/>
      <c r="L13" s="46">
        <v>7</v>
      </c>
      <c r="M13" s="34" t="s">
        <v>55</v>
      </c>
      <c r="N13" s="40">
        <f t="shared" si="3"/>
        <v>53.07</v>
      </c>
      <c r="O13" s="40">
        <f t="shared" si="3"/>
        <v>19.408457142857142</v>
      </c>
      <c r="P13" s="30">
        <v>74.010000000000005</v>
      </c>
      <c r="Q13" s="49">
        <v>0.93</v>
      </c>
      <c r="R13" s="43">
        <f t="shared" si="4"/>
        <v>18049.865142857143</v>
      </c>
      <c r="S13" s="49">
        <v>0.82</v>
      </c>
      <c r="T13" s="43">
        <f t="shared" si="5"/>
        <v>15914.934857142855</v>
      </c>
      <c r="U13" s="49">
        <v>44</v>
      </c>
      <c r="V13" s="49">
        <v>68</v>
      </c>
      <c r="W13" s="30">
        <v>41.37</v>
      </c>
      <c r="X13" s="30">
        <v>38.72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74667</v>
      </c>
      <c r="D15" s="45">
        <v>280</v>
      </c>
      <c r="E15" s="45">
        <v>4.5</v>
      </c>
      <c r="F15" s="36">
        <f t="shared" si="0"/>
        <v>1260</v>
      </c>
      <c r="G15" s="37">
        <v>4536</v>
      </c>
      <c r="H15" s="38">
        <f t="shared" si="1"/>
        <v>36</v>
      </c>
      <c r="I15" s="39">
        <v>56.91</v>
      </c>
      <c r="J15" s="38">
        <f t="shared" si="2"/>
        <v>20.487599999999997</v>
      </c>
      <c r="K15"/>
      <c r="L15" s="46">
        <v>9</v>
      </c>
      <c r="M15" s="34" t="s">
        <v>57</v>
      </c>
      <c r="N15" s="40">
        <f t="shared" si="3"/>
        <v>56.91</v>
      </c>
      <c r="O15" s="40">
        <f t="shared" si="3"/>
        <v>20.487599999999997</v>
      </c>
      <c r="P15" s="30">
        <v>70.930000000000007</v>
      </c>
      <c r="Q15" s="49">
        <v>0.9</v>
      </c>
      <c r="R15" s="43">
        <f t="shared" si="4"/>
        <v>18438.84</v>
      </c>
      <c r="S15" s="49">
        <v>0.8</v>
      </c>
      <c r="T15" s="43">
        <f t="shared" si="5"/>
        <v>16390.079999999998</v>
      </c>
      <c r="U15" s="49">
        <v>43</v>
      </c>
      <c r="V15" s="49">
        <v>67</v>
      </c>
      <c r="W15" s="30">
        <v>37.590000000000003</v>
      </c>
      <c r="X15" s="30">
        <v>42.61</v>
      </c>
    </row>
    <row r="16" spans="1:24" s="6" customFormat="1" ht="15.95" customHeight="1">
      <c r="A16" s="46">
        <v>10</v>
      </c>
      <c r="B16" s="34" t="s">
        <v>58</v>
      </c>
      <c r="C16" s="48">
        <v>96000</v>
      </c>
      <c r="D16" s="45">
        <v>280</v>
      </c>
      <c r="E16" s="45">
        <v>4.5</v>
      </c>
      <c r="F16" s="36">
        <f t="shared" si="0"/>
        <v>1260</v>
      </c>
      <c r="G16" s="37">
        <v>3888</v>
      </c>
      <c r="H16" s="38">
        <f t="shared" si="1"/>
        <v>30.857142857142858</v>
      </c>
      <c r="I16" s="39">
        <v>57.64</v>
      </c>
      <c r="J16" s="38">
        <f t="shared" si="2"/>
        <v>17.786057142857143</v>
      </c>
      <c r="K16"/>
      <c r="L16" s="46">
        <v>10</v>
      </c>
      <c r="M16" s="34" t="s">
        <v>58</v>
      </c>
      <c r="N16" s="40">
        <f t="shared" si="3"/>
        <v>57.64</v>
      </c>
      <c r="O16" s="40">
        <f t="shared" si="3"/>
        <v>17.786057142857143</v>
      </c>
      <c r="P16" s="30">
        <v>71.69</v>
      </c>
      <c r="Q16" s="49">
        <v>0.91</v>
      </c>
      <c r="R16" s="43">
        <f t="shared" si="4"/>
        <v>16185.312</v>
      </c>
      <c r="S16" s="49">
        <v>0.81</v>
      </c>
      <c r="T16" s="43">
        <f t="shared" si="5"/>
        <v>14406.706285714286</v>
      </c>
      <c r="U16" s="49">
        <v>40</v>
      </c>
      <c r="V16" s="49">
        <v>66</v>
      </c>
      <c r="W16" s="30">
        <v>37.82</v>
      </c>
      <c r="X16" s="30">
        <v>42.46</v>
      </c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93334</v>
      </c>
      <c r="D19" s="45">
        <v>280</v>
      </c>
      <c r="E19" s="45">
        <v>4.5</v>
      </c>
      <c r="F19" s="36">
        <f t="shared" si="0"/>
        <v>1260</v>
      </c>
      <c r="G19" s="37">
        <v>4788</v>
      </c>
      <c r="H19" s="38">
        <f t="shared" si="1"/>
        <v>38</v>
      </c>
      <c r="I19" s="39">
        <v>57.95</v>
      </c>
      <c r="J19" s="38">
        <f t="shared" si="2"/>
        <v>22.021000000000001</v>
      </c>
      <c r="K19"/>
      <c r="L19" s="46">
        <v>13</v>
      </c>
      <c r="M19" s="34" t="s">
        <v>61</v>
      </c>
      <c r="N19" s="40">
        <f t="shared" si="3"/>
        <v>57.95</v>
      </c>
      <c r="O19" s="40">
        <f t="shared" si="3"/>
        <v>22.021000000000001</v>
      </c>
      <c r="P19" s="30">
        <v>74.72</v>
      </c>
      <c r="Q19" s="49">
        <v>0.93</v>
      </c>
      <c r="R19" s="43">
        <f t="shared" si="4"/>
        <v>20479.53</v>
      </c>
      <c r="S19" s="49">
        <v>0.83</v>
      </c>
      <c r="T19" s="43">
        <f t="shared" si="5"/>
        <v>18277.43</v>
      </c>
      <c r="U19" s="49">
        <v>42</v>
      </c>
      <c r="V19" s="49">
        <v>68</v>
      </c>
      <c r="W19" s="30">
        <v>42.31</v>
      </c>
      <c r="X19" s="30">
        <v>39.03</v>
      </c>
    </row>
    <row r="20" spans="1:24" s="6" customFormat="1" ht="15.95" customHeight="1">
      <c r="A20" s="46">
        <v>14</v>
      </c>
      <c r="B20" s="34" t="s">
        <v>62</v>
      </c>
      <c r="C20" s="48">
        <v>93334</v>
      </c>
      <c r="D20" s="45">
        <v>280</v>
      </c>
      <c r="E20" s="45">
        <v>4.5</v>
      </c>
      <c r="F20" s="36">
        <f t="shared" si="0"/>
        <v>1260</v>
      </c>
      <c r="G20" s="37">
        <v>4476</v>
      </c>
      <c r="H20" s="38">
        <f t="shared" si="1"/>
        <v>35.523809523809526</v>
      </c>
      <c r="I20" s="39">
        <v>57.56</v>
      </c>
      <c r="J20" s="38">
        <f t="shared" si="2"/>
        <v>20.447504761904764</v>
      </c>
      <c r="K20"/>
      <c r="L20" s="46">
        <v>14</v>
      </c>
      <c r="M20" s="34" t="s">
        <v>62</v>
      </c>
      <c r="N20" s="40">
        <f t="shared" si="3"/>
        <v>57.56</v>
      </c>
      <c r="O20" s="40">
        <f t="shared" si="3"/>
        <v>20.447504761904764</v>
      </c>
      <c r="P20" s="30">
        <v>75.87</v>
      </c>
      <c r="Q20" s="49">
        <v>0.96</v>
      </c>
      <c r="R20" s="43">
        <f t="shared" si="4"/>
        <v>19629.604571428572</v>
      </c>
      <c r="S20" s="49">
        <v>0.87</v>
      </c>
      <c r="T20" s="43">
        <f t="shared" si="5"/>
        <v>17789.329142857147</v>
      </c>
      <c r="U20" s="49">
        <v>43</v>
      </c>
      <c r="V20" s="49">
        <v>70</v>
      </c>
      <c r="W20" s="30">
        <v>45.5</v>
      </c>
      <c r="X20" s="30">
        <v>35.39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90667</v>
      </c>
      <c r="D23" s="45">
        <v>280</v>
      </c>
      <c r="E23" s="45">
        <v>4.5</v>
      </c>
      <c r="F23" s="36">
        <f t="shared" si="0"/>
        <v>1260</v>
      </c>
      <c r="G23" s="37">
        <v>5360</v>
      </c>
      <c r="H23" s="38">
        <f t="shared" si="1"/>
        <v>42.539682539682538</v>
      </c>
      <c r="I23" s="39">
        <v>58.97</v>
      </c>
      <c r="J23" s="38">
        <f t="shared" si="2"/>
        <v>25.085650793650792</v>
      </c>
      <c r="K23"/>
      <c r="L23" s="46">
        <v>17</v>
      </c>
      <c r="M23" s="34" t="s">
        <v>65</v>
      </c>
      <c r="N23" s="40">
        <f t="shared" si="3"/>
        <v>58.97</v>
      </c>
      <c r="O23" s="40">
        <f t="shared" si="3"/>
        <v>25.085650793650792</v>
      </c>
      <c r="P23" s="30">
        <v>67.38</v>
      </c>
      <c r="Q23" s="49">
        <v>0.87</v>
      </c>
      <c r="R23" s="43">
        <f t="shared" si="4"/>
        <v>21824.516190476188</v>
      </c>
      <c r="S23" s="49">
        <v>0.77</v>
      </c>
      <c r="T23" s="43">
        <f t="shared" si="5"/>
        <v>19315.951111111113</v>
      </c>
      <c r="U23" s="49">
        <v>42</v>
      </c>
      <c r="V23" s="49">
        <v>65</v>
      </c>
      <c r="W23" s="30">
        <v>33.53</v>
      </c>
      <c r="X23" s="30">
        <v>47.57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80000</v>
      </c>
      <c r="D25" s="45">
        <v>280</v>
      </c>
      <c r="E25" s="45">
        <v>4.5</v>
      </c>
      <c r="F25" s="36">
        <f t="shared" si="0"/>
        <v>1260</v>
      </c>
      <c r="G25" s="37">
        <v>5688</v>
      </c>
      <c r="H25" s="38">
        <f t="shared" si="1"/>
        <v>45.142857142857146</v>
      </c>
      <c r="I25" s="39">
        <v>48.71</v>
      </c>
      <c r="J25" s="38">
        <f t="shared" si="2"/>
        <v>21.989085714285714</v>
      </c>
      <c r="L25" s="53">
        <v>19</v>
      </c>
      <c r="M25" s="34" t="s">
        <v>67</v>
      </c>
      <c r="N25" s="40">
        <f t="shared" si="3"/>
        <v>48.71</v>
      </c>
      <c r="O25" s="40">
        <f t="shared" si="3"/>
        <v>21.989085714285714</v>
      </c>
      <c r="P25" s="30">
        <v>66.92</v>
      </c>
      <c r="Q25" s="49">
        <v>0.83</v>
      </c>
      <c r="R25" s="43">
        <f t="shared" si="4"/>
        <v>18250.94114285714</v>
      </c>
      <c r="S25" s="49">
        <v>0.72</v>
      </c>
      <c r="T25" s="43">
        <f t="shared" si="5"/>
        <v>15832.141714285714</v>
      </c>
      <c r="U25" s="49">
        <v>31</v>
      </c>
      <c r="V25" s="49">
        <v>60</v>
      </c>
      <c r="W25" s="30">
        <v>31.08</v>
      </c>
      <c r="X25" s="30">
        <v>48.52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98667</v>
      </c>
      <c r="D27" s="45">
        <v>280</v>
      </c>
      <c r="E27" s="45">
        <v>4.5</v>
      </c>
      <c r="F27" s="36">
        <f t="shared" si="0"/>
        <v>1260</v>
      </c>
      <c r="G27" s="37">
        <v>5436</v>
      </c>
      <c r="H27" s="38">
        <f t="shared" si="1"/>
        <v>43.142857142857146</v>
      </c>
      <c r="I27" s="39">
        <v>52.53</v>
      </c>
      <c r="J27" s="38">
        <f t="shared" si="2"/>
        <v>22.662942857142856</v>
      </c>
      <c r="L27" s="53">
        <v>21</v>
      </c>
      <c r="M27" s="34" t="s">
        <v>69</v>
      </c>
      <c r="N27" s="40">
        <f t="shared" si="3"/>
        <v>52.53</v>
      </c>
      <c r="O27" s="40">
        <f t="shared" si="3"/>
        <v>22.662942857142856</v>
      </c>
      <c r="P27" s="30">
        <v>70.08</v>
      </c>
      <c r="Q27" s="49">
        <v>0.89</v>
      </c>
      <c r="R27" s="43">
        <f t="shared" si="4"/>
        <v>20170.019142857142</v>
      </c>
      <c r="S27" s="49">
        <v>0.79</v>
      </c>
      <c r="T27" s="43">
        <f t="shared" si="5"/>
        <v>17903.724857142854</v>
      </c>
      <c r="U27" s="49">
        <v>36</v>
      </c>
      <c r="V27" s="49">
        <v>64</v>
      </c>
      <c r="W27" s="30">
        <v>35.32</v>
      </c>
      <c r="X27" s="30">
        <v>45.77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82667</v>
      </c>
      <c r="D29" s="45">
        <v>280</v>
      </c>
      <c r="E29" s="45">
        <v>4.5</v>
      </c>
      <c r="F29" s="36">
        <f t="shared" si="0"/>
        <v>1260</v>
      </c>
      <c r="G29" s="37">
        <v>5776</v>
      </c>
      <c r="H29" s="38">
        <f t="shared" si="1"/>
        <v>45.841269841269842</v>
      </c>
      <c r="I29" s="39">
        <v>47.33</v>
      </c>
      <c r="J29" s="38">
        <f t="shared" si="2"/>
        <v>21.696673015873017</v>
      </c>
      <c r="L29" s="53">
        <v>23</v>
      </c>
      <c r="M29" s="34" t="s">
        <v>71</v>
      </c>
      <c r="N29" s="40">
        <f t="shared" si="3"/>
        <v>47.33</v>
      </c>
      <c r="O29" s="40">
        <f t="shared" si="3"/>
        <v>21.696673015873017</v>
      </c>
      <c r="P29" s="30">
        <v>64.81</v>
      </c>
      <c r="Q29" s="49">
        <v>0.85</v>
      </c>
      <c r="R29" s="43">
        <f t="shared" si="4"/>
        <v>18442.172063492064</v>
      </c>
      <c r="S29" s="49">
        <v>0.74</v>
      </c>
      <c r="T29" s="43">
        <f t="shared" si="5"/>
        <v>16055.538031746031</v>
      </c>
      <c r="U29" s="49">
        <v>38</v>
      </c>
      <c r="V29" s="49">
        <v>63</v>
      </c>
      <c r="W29" s="30">
        <v>30.55</v>
      </c>
      <c r="X29" s="30">
        <v>49.69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90</v>
      </c>
      <c r="E3" s="11" t="s">
        <v>7</v>
      </c>
      <c r="F3" t="s">
        <v>91</v>
      </c>
      <c r="G3" s="7"/>
      <c r="L3" s="1"/>
      <c r="M3" s="11" t="s">
        <v>5</v>
      </c>
      <c r="N3" t="str">
        <f>C3</f>
        <v>MARCISZ</v>
      </c>
      <c r="P3" s="11" t="s">
        <v>7</v>
      </c>
      <c r="Q3" s="12" t="str">
        <f>F3</f>
        <v>21.09.11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92</v>
      </c>
      <c r="L4" s="1"/>
      <c r="M4" s="11" t="s">
        <v>9</v>
      </c>
      <c r="P4" s="11" t="s">
        <v>11</v>
      </c>
      <c r="Q4" s="12" t="str">
        <f>F4</f>
        <v>22.04.11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85334</v>
      </c>
      <c r="D11" s="45">
        <v>200</v>
      </c>
      <c r="E11" s="45">
        <v>4.5</v>
      </c>
      <c r="F11" s="36">
        <f t="shared" ref="F11:F29" si="0">D11*E11</f>
        <v>900</v>
      </c>
      <c r="G11" s="37">
        <v>4576</v>
      </c>
      <c r="H11" s="38">
        <f t="shared" ref="H11:H29" si="1">G11*10/F11</f>
        <v>50.844444444444441</v>
      </c>
      <c r="I11" s="39">
        <v>42.71</v>
      </c>
      <c r="J11" s="38">
        <f t="shared" ref="J11:J29" si="2">H11*I11/100</f>
        <v>21.715662222222221</v>
      </c>
      <c r="K11"/>
      <c r="L11" s="46">
        <v>5</v>
      </c>
      <c r="M11" s="47" t="s">
        <v>53</v>
      </c>
      <c r="N11" s="40">
        <f t="shared" ref="N11:O29" si="3">I11</f>
        <v>42.71</v>
      </c>
      <c r="O11" s="40">
        <f t="shared" si="3"/>
        <v>21.715662222222221</v>
      </c>
      <c r="P11" s="30">
        <v>75.41</v>
      </c>
      <c r="Q11" s="49">
        <v>0.97</v>
      </c>
      <c r="R11" s="43">
        <f t="shared" ref="R11:R29" si="4">O11*Q11*1000</f>
        <v>21064.192355555555</v>
      </c>
      <c r="S11" s="49">
        <v>0.87</v>
      </c>
      <c r="T11" s="43">
        <f t="shared" ref="T11:T29" si="5">O11*S11*1000</f>
        <v>18892.626133333335</v>
      </c>
      <c r="U11" s="49">
        <v>43</v>
      </c>
      <c r="V11" s="49">
        <v>70</v>
      </c>
      <c r="W11" s="30">
        <v>43.29</v>
      </c>
      <c r="X11" s="30">
        <v>33.47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>
        <v>90667</v>
      </c>
      <c r="D13" s="45">
        <v>200</v>
      </c>
      <c r="E13" s="45">
        <v>4.5</v>
      </c>
      <c r="F13" s="36">
        <f t="shared" si="0"/>
        <v>900</v>
      </c>
      <c r="G13" s="37">
        <v>4944</v>
      </c>
      <c r="H13" s="38">
        <f t="shared" si="1"/>
        <v>54.93333333333333</v>
      </c>
      <c r="I13" s="39">
        <v>41.9</v>
      </c>
      <c r="J13" s="38">
        <f t="shared" si="2"/>
        <v>23.017066666666665</v>
      </c>
      <c r="K13"/>
      <c r="L13" s="46">
        <v>7</v>
      </c>
      <c r="M13" s="34" t="s">
        <v>55</v>
      </c>
      <c r="N13" s="40">
        <f t="shared" si="3"/>
        <v>41.9</v>
      </c>
      <c r="O13" s="40">
        <f t="shared" si="3"/>
        <v>23.017066666666665</v>
      </c>
      <c r="P13" s="30">
        <v>72.760000000000005</v>
      </c>
      <c r="Q13" s="49">
        <v>0.94</v>
      </c>
      <c r="R13" s="43">
        <f t="shared" si="4"/>
        <v>21636.042666666664</v>
      </c>
      <c r="S13" s="49">
        <v>0.84</v>
      </c>
      <c r="T13" s="43">
        <f t="shared" si="5"/>
        <v>19334.335999999996</v>
      </c>
      <c r="U13" s="49">
        <v>49</v>
      </c>
      <c r="V13" s="49">
        <v>71</v>
      </c>
      <c r="W13" s="30">
        <v>37.770000000000003</v>
      </c>
      <c r="X13" s="30">
        <v>38.14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74667</v>
      </c>
      <c r="D15" s="45">
        <v>200</v>
      </c>
      <c r="E15" s="45">
        <v>4.5</v>
      </c>
      <c r="F15" s="36">
        <f t="shared" si="0"/>
        <v>900</v>
      </c>
      <c r="G15" s="37">
        <v>5400</v>
      </c>
      <c r="H15" s="38">
        <f t="shared" si="1"/>
        <v>60</v>
      </c>
      <c r="I15" s="39">
        <v>42.39</v>
      </c>
      <c r="J15" s="38">
        <f t="shared" si="2"/>
        <v>25.434000000000001</v>
      </c>
      <c r="K15"/>
      <c r="L15" s="46">
        <v>9</v>
      </c>
      <c r="M15" s="34" t="s">
        <v>57</v>
      </c>
      <c r="N15" s="40">
        <f t="shared" si="3"/>
        <v>42.39</v>
      </c>
      <c r="O15" s="40">
        <f t="shared" si="3"/>
        <v>25.434000000000001</v>
      </c>
      <c r="P15" s="30">
        <v>69.23</v>
      </c>
      <c r="Q15" s="49">
        <v>0.9</v>
      </c>
      <c r="R15" s="43">
        <f t="shared" si="4"/>
        <v>22890.600000000002</v>
      </c>
      <c r="S15" s="49">
        <v>0.79</v>
      </c>
      <c r="T15" s="43">
        <f t="shared" si="5"/>
        <v>20092.86</v>
      </c>
      <c r="U15" s="49">
        <v>42</v>
      </c>
      <c r="V15" s="49">
        <v>67</v>
      </c>
      <c r="W15" s="30">
        <v>38.270000000000003</v>
      </c>
      <c r="X15" s="30">
        <v>42.55</v>
      </c>
    </row>
    <row r="16" spans="1:24" s="6" customFormat="1" ht="15.95" customHeight="1">
      <c r="A16" s="46">
        <v>10</v>
      </c>
      <c r="B16" s="34" t="s">
        <v>58</v>
      </c>
      <c r="C16" s="48">
        <v>85334</v>
      </c>
      <c r="D16" s="45">
        <v>200</v>
      </c>
      <c r="E16" s="45">
        <v>4.5</v>
      </c>
      <c r="F16" s="36">
        <f t="shared" si="0"/>
        <v>900</v>
      </c>
      <c r="G16" s="37">
        <v>5004</v>
      </c>
      <c r="H16" s="38">
        <f t="shared" si="1"/>
        <v>55.6</v>
      </c>
      <c r="I16" s="39">
        <v>43.9</v>
      </c>
      <c r="J16" s="38">
        <f t="shared" si="2"/>
        <v>24.4084</v>
      </c>
      <c r="K16"/>
      <c r="L16" s="46">
        <v>10</v>
      </c>
      <c r="M16" s="34" t="s">
        <v>58</v>
      </c>
      <c r="N16" s="40">
        <f t="shared" si="3"/>
        <v>43.9</v>
      </c>
      <c r="O16" s="40">
        <f t="shared" si="3"/>
        <v>24.4084</v>
      </c>
      <c r="P16" s="30">
        <v>77.459999999999994</v>
      </c>
      <c r="Q16" s="49">
        <v>1</v>
      </c>
      <c r="R16" s="43">
        <f t="shared" si="4"/>
        <v>24408.400000000001</v>
      </c>
      <c r="S16" s="49">
        <v>0.91</v>
      </c>
      <c r="T16" s="43">
        <f t="shared" si="5"/>
        <v>22211.644</v>
      </c>
      <c r="U16" s="49">
        <v>54</v>
      </c>
      <c r="V16" s="49">
        <v>75</v>
      </c>
      <c r="W16" s="30">
        <v>44.94</v>
      </c>
      <c r="X16" s="30">
        <v>31.01</v>
      </c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80000</v>
      </c>
      <c r="D19" s="45">
        <v>200</v>
      </c>
      <c r="E19" s="45">
        <v>4.5</v>
      </c>
      <c r="F19" s="36">
        <f t="shared" si="0"/>
        <v>900</v>
      </c>
      <c r="G19" s="37">
        <v>4272</v>
      </c>
      <c r="H19" s="38">
        <f t="shared" si="1"/>
        <v>47.466666666666669</v>
      </c>
      <c r="I19" s="39">
        <v>44.33</v>
      </c>
      <c r="J19" s="38">
        <f t="shared" si="2"/>
        <v>21.041973333333335</v>
      </c>
      <c r="K19"/>
      <c r="L19" s="46">
        <v>13</v>
      </c>
      <c r="M19" s="34" t="s">
        <v>61</v>
      </c>
      <c r="N19" s="40">
        <f t="shared" si="3"/>
        <v>44.33</v>
      </c>
      <c r="O19" s="40">
        <f t="shared" si="3"/>
        <v>21.041973333333335</v>
      </c>
      <c r="P19" s="30">
        <v>74.12</v>
      </c>
      <c r="Q19" s="49">
        <v>0.94</v>
      </c>
      <c r="R19" s="43">
        <f t="shared" si="4"/>
        <v>19779.454933333334</v>
      </c>
      <c r="S19" s="49">
        <v>0.84</v>
      </c>
      <c r="T19" s="43">
        <f t="shared" si="5"/>
        <v>17675.257600000001</v>
      </c>
      <c r="U19" s="49">
        <v>40</v>
      </c>
      <c r="V19" s="49">
        <v>68</v>
      </c>
      <c r="W19" s="30">
        <v>39.06</v>
      </c>
      <c r="X19" s="30">
        <v>37.79</v>
      </c>
    </row>
    <row r="20" spans="1:24" s="6" customFormat="1" ht="15.95" customHeight="1">
      <c r="A20" s="46">
        <v>14</v>
      </c>
      <c r="B20" s="34" t="s">
        <v>62</v>
      </c>
      <c r="C20" s="48">
        <v>96000</v>
      </c>
      <c r="D20" s="45">
        <v>200</v>
      </c>
      <c r="E20" s="45">
        <v>4.5</v>
      </c>
      <c r="F20" s="36">
        <f t="shared" si="0"/>
        <v>900</v>
      </c>
      <c r="G20" s="37">
        <v>4392</v>
      </c>
      <c r="H20" s="38">
        <f t="shared" si="1"/>
        <v>48.8</v>
      </c>
      <c r="I20" s="39">
        <v>45.15</v>
      </c>
      <c r="J20" s="38">
        <f t="shared" si="2"/>
        <v>22.033199999999997</v>
      </c>
      <c r="K20"/>
      <c r="L20" s="46">
        <v>14</v>
      </c>
      <c r="M20" s="34" t="s">
        <v>62</v>
      </c>
      <c r="N20" s="40">
        <f t="shared" si="3"/>
        <v>45.15</v>
      </c>
      <c r="O20" s="40">
        <f t="shared" si="3"/>
        <v>22.033199999999997</v>
      </c>
      <c r="P20" s="30">
        <v>78.55</v>
      </c>
      <c r="Q20" s="49">
        <v>0.99</v>
      </c>
      <c r="R20" s="43">
        <f t="shared" si="4"/>
        <v>21812.867999999999</v>
      </c>
      <c r="S20" s="49">
        <v>0.9</v>
      </c>
      <c r="T20" s="43">
        <f t="shared" si="5"/>
        <v>19829.88</v>
      </c>
      <c r="U20" s="49">
        <v>45</v>
      </c>
      <c r="V20" s="49">
        <v>72</v>
      </c>
      <c r="W20" s="30">
        <v>46.03</v>
      </c>
      <c r="X20" s="30">
        <v>30.31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74667</v>
      </c>
      <c r="D23" s="45">
        <v>200</v>
      </c>
      <c r="E23" s="45">
        <v>4.5</v>
      </c>
      <c r="F23" s="36">
        <f t="shared" si="0"/>
        <v>900</v>
      </c>
      <c r="G23" s="37">
        <v>4400</v>
      </c>
      <c r="H23" s="38">
        <f t="shared" si="1"/>
        <v>48.888888888888886</v>
      </c>
      <c r="I23" s="39">
        <v>44.84</v>
      </c>
      <c r="J23" s="38">
        <f t="shared" si="2"/>
        <v>21.92177777777778</v>
      </c>
      <c r="K23"/>
      <c r="L23" s="46">
        <v>17</v>
      </c>
      <c r="M23" s="34" t="s">
        <v>65</v>
      </c>
      <c r="N23" s="40">
        <f t="shared" si="3"/>
        <v>44.84</v>
      </c>
      <c r="O23" s="40">
        <f t="shared" si="3"/>
        <v>21.92177777777778</v>
      </c>
      <c r="P23" s="30">
        <v>73.94</v>
      </c>
      <c r="Q23" s="49">
        <v>0.96</v>
      </c>
      <c r="R23" s="43">
        <f t="shared" si="4"/>
        <v>21044.906666666669</v>
      </c>
      <c r="S23" s="49">
        <v>0.86</v>
      </c>
      <c r="T23" s="43">
        <f t="shared" si="5"/>
        <v>18852.728888888891</v>
      </c>
      <c r="U23" s="49">
        <v>49</v>
      </c>
      <c r="V23" s="49">
        <v>72</v>
      </c>
      <c r="W23" s="30">
        <v>39.42</v>
      </c>
      <c r="X23" s="30">
        <v>37.130000000000003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85334</v>
      </c>
      <c r="D25" s="45">
        <v>200</v>
      </c>
      <c r="E25" s="45">
        <v>4.5</v>
      </c>
      <c r="F25" s="36">
        <f t="shared" si="0"/>
        <v>900</v>
      </c>
      <c r="G25" s="37">
        <v>4632</v>
      </c>
      <c r="H25" s="38">
        <f t="shared" si="1"/>
        <v>51.466666666666669</v>
      </c>
      <c r="I25" s="39">
        <v>39.4</v>
      </c>
      <c r="J25" s="38">
        <f t="shared" si="2"/>
        <v>20.277866666666668</v>
      </c>
      <c r="L25" s="53">
        <v>19</v>
      </c>
      <c r="M25" s="34" t="s">
        <v>67</v>
      </c>
      <c r="N25" s="40">
        <f t="shared" si="3"/>
        <v>39.4</v>
      </c>
      <c r="O25" s="40">
        <f t="shared" si="3"/>
        <v>20.277866666666668</v>
      </c>
      <c r="P25" s="30">
        <v>72.959999999999994</v>
      </c>
      <c r="Q25" s="49">
        <v>0.95</v>
      </c>
      <c r="R25" s="43">
        <f t="shared" si="4"/>
        <v>19263.973333333332</v>
      </c>
      <c r="S25" s="49">
        <v>0.85</v>
      </c>
      <c r="T25" s="43">
        <f t="shared" si="5"/>
        <v>17236.186666666668</v>
      </c>
      <c r="U25" s="49">
        <v>52</v>
      </c>
      <c r="V25" s="49">
        <v>72</v>
      </c>
      <c r="W25" s="30">
        <v>38.26</v>
      </c>
      <c r="X25" s="30">
        <v>36.880000000000003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82667</v>
      </c>
      <c r="D27" s="45">
        <v>200</v>
      </c>
      <c r="E27" s="45">
        <v>4.5</v>
      </c>
      <c r="F27" s="36">
        <f t="shared" si="0"/>
        <v>900</v>
      </c>
      <c r="G27" s="37">
        <v>4648</v>
      </c>
      <c r="H27" s="38">
        <f t="shared" si="1"/>
        <v>51.644444444444446</v>
      </c>
      <c r="I27" s="39">
        <v>42.48</v>
      </c>
      <c r="J27" s="38">
        <f t="shared" si="2"/>
        <v>21.938559999999999</v>
      </c>
      <c r="L27" s="53">
        <v>21</v>
      </c>
      <c r="M27" s="34" t="s">
        <v>69</v>
      </c>
      <c r="N27" s="40">
        <f t="shared" si="3"/>
        <v>42.48</v>
      </c>
      <c r="O27" s="40">
        <f t="shared" si="3"/>
        <v>21.938559999999999</v>
      </c>
      <c r="P27" s="30">
        <v>72.11</v>
      </c>
      <c r="Q27" s="49">
        <v>0.92</v>
      </c>
      <c r="R27" s="43">
        <f t="shared" si="4"/>
        <v>20183.475200000001</v>
      </c>
      <c r="S27" s="49">
        <v>0.82</v>
      </c>
      <c r="T27" s="43">
        <f t="shared" si="5"/>
        <v>17989.619199999997</v>
      </c>
      <c r="U27" s="49">
        <v>49</v>
      </c>
      <c r="V27" s="49">
        <v>70</v>
      </c>
      <c r="W27" s="30">
        <v>36.44</v>
      </c>
      <c r="X27" s="30">
        <v>39.22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80000</v>
      </c>
      <c r="D29" s="45">
        <v>200</v>
      </c>
      <c r="E29" s="45">
        <v>4.5</v>
      </c>
      <c r="F29" s="36">
        <f t="shared" si="0"/>
        <v>900</v>
      </c>
      <c r="G29" s="37">
        <v>3760</v>
      </c>
      <c r="H29" s="38">
        <f t="shared" si="1"/>
        <v>41.777777777777779</v>
      </c>
      <c r="I29" s="39">
        <v>48.18</v>
      </c>
      <c r="J29" s="38">
        <f t="shared" si="2"/>
        <v>20.128533333333333</v>
      </c>
      <c r="L29" s="53">
        <v>23</v>
      </c>
      <c r="M29" s="34" t="s">
        <v>71</v>
      </c>
      <c r="N29" s="40">
        <f t="shared" si="3"/>
        <v>48.18</v>
      </c>
      <c r="O29" s="40">
        <f t="shared" si="3"/>
        <v>20.128533333333333</v>
      </c>
      <c r="P29" s="30">
        <v>73.150000000000006</v>
      </c>
      <c r="Q29" s="49">
        <v>0.93</v>
      </c>
      <c r="R29" s="43">
        <f t="shared" si="4"/>
        <v>18719.536</v>
      </c>
      <c r="S29" s="49">
        <v>0.83</v>
      </c>
      <c r="T29" s="43">
        <f t="shared" si="5"/>
        <v>16706.682666666668</v>
      </c>
      <c r="U29" s="49">
        <v>47</v>
      </c>
      <c r="V29" s="49">
        <v>70</v>
      </c>
      <c r="W29" s="30">
        <v>38.380000000000003</v>
      </c>
      <c r="X29" s="30">
        <v>38.71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93</v>
      </c>
      <c r="E3" s="11" t="s">
        <v>7</v>
      </c>
      <c r="F3" t="s">
        <v>8</v>
      </c>
      <c r="G3" s="7"/>
      <c r="L3" s="1"/>
      <c r="M3" s="11" t="s">
        <v>5</v>
      </c>
      <c r="N3" t="str">
        <f>C3</f>
        <v>CZAJA</v>
      </c>
      <c r="P3" s="11" t="s">
        <v>7</v>
      </c>
      <c r="Q3" s="12" t="str">
        <f>F3</f>
        <v>28.09.11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94</v>
      </c>
      <c r="L4" s="1"/>
      <c r="M4" s="11" t="s">
        <v>9</v>
      </c>
      <c r="P4" s="11" t="s">
        <v>11</v>
      </c>
      <c r="Q4" s="12" t="str">
        <f>F4</f>
        <v>20.04.11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63">
        <v>98667</v>
      </c>
      <c r="D7" s="64">
        <v>200</v>
      </c>
      <c r="E7" s="64">
        <v>3</v>
      </c>
      <c r="F7" s="65">
        <f t="shared" ref="F7:F26" si="0">D7*E7</f>
        <v>600</v>
      </c>
      <c r="G7" s="66">
        <v>2732</v>
      </c>
      <c r="H7" s="67">
        <f t="shared" ref="H7:H26" si="1">G7*10/F7</f>
        <v>45.533333333333331</v>
      </c>
      <c r="I7" s="68">
        <v>50.67</v>
      </c>
      <c r="J7" s="38">
        <f t="shared" ref="J7:J26" si="2">H7*I7/100</f>
        <v>23.071739999999998</v>
      </c>
      <c r="K7"/>
      <c r="L7" s="33">
        <v>1</v>
      </c>
      <c r="M7" s="34" t="s">
        <v>49</v>
      </c>
      <c r="N7" s="40">
        <f t="shared" ref="N7:O26" si="3">I7</f>
        <v>50.67</v>
      </c>
      <c r="O7" s="40">
        <f t="shared" si="3"/>
        <v>23.071739999999998</v>
      </c>
      <c r="P7" s="30">
        <v>76.75</v>
      </c>
      <c r="Q7" s="49">
        <v>0.98</v>
      </c>
      <c r="R7" s="43">
        <f t="shared" ref="R7:R26" si="4">O7*Q7*1000</f>
        <v>22610.305199999999</v>
      </c>
      <c r="S7" s="49">
        <v>0.88</v>
      </c>
      <c r="T7" s="43">
        <f t="shared" ref="T7:T26" si="5">O7*S7*1000</f>
        <v>20303.1312</v>
      </c>
      <c r="U7" s="49">
        <v>40</v>
      </c>
      <c r="V7" s="49">
        <v>69</v>
      </c>
      <c r="W7" s="30">
        <v>42.12</v>
      </c>
      <c r="X7" s="30">
        <v>33.130000000000003</v>
      </c>
    </row>
    <row r="8" spans="1:24" s="6" customFormat="1" ht="15.95" customHeight="1">
      <c r="A8" s="33">
        <v>2</v>
      </c>
      <c r="B8" s="34" t="s">
        <v>50</v>
      </c>
      <c r="C8" s="48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50"/>
      <c r="Q8" s="42"/>
      <c r="R8" s="43"/>
      <c r="S8" s="42"/>
      <c r="T8" s="43"/>
      <c r="U8" s="44"/>
      <c r="V8" s="44"/>
      <c r="W8" s="50"/>
      <c r="X8" s="50"/>
    </row>
    <row r="9" spans="1:24" s="6" customFormat="1" ht="15.95" customHeight="1">
      <c r="A9" s="46">
        <v>3</v>
      </c>
      <c r="B9" s="47" t="s">
        <v>51</v>
      </c>
      <c r="C9" s="48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50"/>
      <c r="Q9" s="42"/>
      <c r="R9" s="43"/>
      <c r="S9" s="42"/>
      <c r="T9" s="43"/>
      <c r="U9" s="44"/>
      <c r="V9" s="44"/>
      <c r="W9" s="50"/>
      <c r="X9" s="50"/>
    </row>
    <row r="10" spans="1:24" s="6" customFormat="1" ht="15.95" customHeight="1">
      <c r="A10" s="46">
        <v>4</v>
      </c>
      <c r="B10" s="47" t="s">
        <v>52</v>
      </c>
      <c r="C10" s="48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50"/>
      <c r="Q10" s="42"/>
      <c r="R10" s="43"/>
      <c r="S10" s="42"/>
      <c r="T10" s="43"/>
      <c r="U10" s="44"/>
      <c r="V10" s="44"/>
      <c r="W10" s="50"/>
      <c r="X10" s="50"/>
    </row>
    <row r="11" spans="1:24" s="6" customFormat="1" ht="15.95" customHeight="1">
      <c r="A11" s="46">
        <v>5</v>
      </c>
      <c r="B11" s="47" t="s">
        <v>53</v>
      </c>
      <c r="C11" s="48">
        <v>98667</v>
      </c>
      <c r="D11" s="45">
        <v>200</v>
      </c>
      <c r="E11" s="45">
        <v>3</v>
      </c>
      <c r="F11" s="36">
        <f t="shared" si="0"/>
        <v>600</v>
      </c>
      <c r="G11" s="37">
        <v>3296</v>
      </c>
      <c r="H11" s="38">
        <f t="shared" si="1"/>
        <v>54.93333333333333</v>
      </c>
      <c r="I11" s="39">
        <v>37.29</v>
      </c>
      <c r="J11" s="38">
        <f t="shared" si="2"/>
        <v>20.484639999999999</v>
      </c>
      <c r="K11"/>
      <c r="L11" s="46">
        <v>5</v>
      </c>
      <c r="M11" s="47" t="s">
        <v>53</v>
      </c>
      <c r="N11" s="40">
        <f t="shared" si="3"/>
        <v>37.29</v>
      </c>
      <c r="O11" s="40">
        <f t="shared" si="3"/>
        <v>20.484639999999999</v>
      </c>
      <c r="P11" s="30">
        <v>72.040000000000006</v>
      </c>
      <c r="Q11" s="49">
        <v>0.9</v>
      </c>
      <c r="R11" s="43">
        <f t="shared" si="4"/>
        <v>18436.175999999999</v>
      </c>
      <c r="S11" s="49">
        <v>0.8</v>
      </c>
      <c r="T11" s="43">
        <f t="shared" si="5"/>
        <v>16387.712</v>
      </c>
      <c r="U11" s="49">
        <v>40</v>
      </c>
      <c r="V11" s="49">
        <v>66</v>
      </c>
      <c r="W11" s="30">
        <v>30.23</v>
      </c>
      <c r="X11" s="30">
        <v>41.73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56</v>
      </c>
      <c r="C14" s="48">
        <v>98667</v>
      </c>
      <c r="D14" s="45">
        <v>200</v>
      </c>
      <c r="E14" s="45">
        <v>3</v>
      </c>
      <c r="F14" s="36">
        <f t="shared" si="0"/>
        <v>600</v>
      </c>
      <c r="G14" s="37">
        <v>3076</v>
      </c>
      <c r="H14" s="38">
        <f t="shared" si="1"/>
        <v>51.266666666666666</v>
      </c>
      <c r="I14" s="39">
        <v>39.31</v>
      </c>
      <c r="J14" s="38">
        <f t="shared" si="2"/>
        <v>20.152926666666666</v>
      </c>
      <c r="K14"/>
      <c r="L14" s="46">
        <v>8</v>
      </c>
      <c r="M14" s="47" t="s">
        <v>56</v>
      </c>
      <c r="N14" s="40">
        <f t="shared" si="3"/>
        <v>39.31</v>
      </c>
      <c r="O14" s="40">
        <f t="shared" si="3"/>
        <v>20.152926666666666</v>
      </c>
      <c r="P14" s="30">
        <v>76.5</v>
      </c>
      <c r="Q14" s="49">
        <v>0.97</v>
      </c>
      <c r="R14" s="43">
        <f t="shared" si="4"/>
        <v>19548.338866666665</v>
      </c>
      <c r="S14" s="49">
        <v>0.88</v>
      </c>
      <c r="T14" s="43">
        <f t="shared" si="5"/>
        <v>17734.575466666665</v>
      </c>
      <c r="U14" s="49">
        <v>47</v>
      </c>
      <c r="V14" s="49">
        <v>72</v>
      </c>
      <c r="W14" s="30">
        <v>44.01</v>
      </c>
      <c r="X14" s="30">
        <v>33.9</v>
      </c>
    </row>
    <row r="15" spans="1:24" s="6" customFormat="1" ht="15.95" customHeight="1">
      <c r="A15" s="46">
        <v>9</v>
      </c>
      <c r="B15" s="34" t="s">
        <v>57</v>
      </c>
      <c r="C15" s="48">
        <v>98667</v>
      </c>
      <c r="D15" s="45">
        <v>200</v>
      </c>
      <c r="E15" s="45">
        <v>3</v>
      </c>
      <c r="F15" s="36">
        <f t="shared" si="0"/>
        <v>600</v>
      </c>
      <c r="G15" s="37">
        <v>3688</v>
      </c>
      <c r="H15" s="38">
        <f t="shared" si="1"/>
        <v>61.466666666666669</v>
      </c>
      <c r="I15" s="39">
        <v>36.03</v>
      </c>
      <c r="J15" s="38">
        <f t="shared" si="2"/>
        <v>22.146440000000002</v>
      </c>
      <c r="K15"/>
      <c r="L15" s="46">
        <v>9</v>
      </c>
      <c r="M15" s="34" t="s">
        <v>57</v>
      </c>
      <c r="N15" s="40">
        <f t="shared" si="3"/>
        <v>36.03</v>
      </c>
      <c r="O15" s="40">
        <f t="shared" si="3"/>
        <v>22.146440000000002</v>
      </c>
      <c r="P15" s="30">
        <v>71.5</v>
      </c>
      <c r="Q15" s="49">
        <v>0.91</v>
      </c>
      <c r="R15" s="43">
        <f t="shared" si="4"/>
        <v>20153.260400000003</v>
      </c>
      <c r="S15" s="49">
        <v>0.81</v>
      </c>
      <c r="T15" s="43">
        <f t="shared" si="5"/>
        <v>17938.616400000003</v>
      </c>
      <c r="U15" s="49">
        <v>43</v>
      </c>
      <c r="V15" s="49">
        <v>67</v>
      </c>
      <c r="W15" s="30">
        <v>33.06</v>
      </c>
      <c r="X15" s="30">
        <v>40.47</v>
      </c>
    </row>
    <row r="16" spans="1:24" s="6" customFormat="1" ht="15.95" customHeight="1">
      <c r="A16" s="46">
        <v>10</v>
      </c>
      <c r="B16" s="34" t="s">
        <v>58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58</v>
      </c>
      <c r="N16" s="40"/>
      <c r="O16" s="40"/>
      <c r="P16" s="50"/>
      <c r="Q16" s="42"/>
      <c r="R16" s="43"/>
      <c r="S16" s="42"/>
      <c r="T16" s="43"/>
      <c r="U16" s="44"/>
      <c r="V16" s="44"/>
      <c r="W16" s="50"/>
      <c r="X16" s="50"/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>
        <v>98667</v>
      </c>
      <c r="D18" s="45">
        <v>200</v>
      </c>
      <c r="E18" s="45">
        <v>3</v>
      </c>
      <c r="F18" s="36">
        <f t="shared" si="0"/>
        <v>600</v>
      </c>
      <c r="G18" s="37">
        <v>2964</v>
      </c>
      <c r="H18" s="38">
        <f t="shared" si="1"/>
        <v>49.4</v>
      </c>
      <c r="I18" s="39">
        <v>43.02</v>
      </c>
      <c r="J18" s="38">
        <f t="shared" si="2"/>
        <v>21.25188</v>
      </c>
      <c r="K18"/>
      <c r="L18" s="46">
        <v>12</v>
      </c>
      <c r="M18" s="34" t="s">
        <v>60</v>
      </c>
      <c r="N18" s="40">
        <f t="shared" si="3"/>
        <v>43.02</v>
      </c>
      <c r="O18" s="40">
        <f t="shared" si="3"/>
        <v>21.25188</v>
      </c>
      <c r="P18" s="30">
        <v>77.34</v>
      </c>
      <c r="Q18" s="49">
        <v>0.98</v>
      </c>
      <c r="R18" s="43">
        <f t="shared" si="4"/>
        <v>20826.842400000001</v>
      </c>
      <c r="S18" s="49">
        <v>0.88</v>
      </c>
      <c r="T18" s="43">
        <f t="shared" si="5"/>
        <v>18701.654399999999</v>
      </c>
      <c r="U18" s="49">
        <v>42</v>
      </c>
      <c r="V18" s="49">
        <v>70</v>
      </c>
      <c r="W18" s="30">
        <v>42.75</v>
      </c>
      <c r="X18" s="30">
        <v>32.340000000000003</v>
      </c>
    </row>
    <row r="19" spans="1:24" s="6" customFormat="1" ht="15.95" customHeight="1">
      <c r="A19" s="46">
        <v>13</v>
      </c>
      <c r="B19" s="34" t="s">
        <v>61</v>
      </c>
      <c r="C19" s="48">
        <v>98667</v>
      </c>
      <c r="D19" s="45">
        <v>200</v>
      </c>
      <c r="E19" s="45">
        <v>3</v>
      </c>
      <c r="F19" s="36">
        <f t="shared" si="0"/>
        <v>600</v>
      </c>
      <c r="G19" s="37">
        <v>3976</v>
      </c>
      <c r="H19" s="38">
        <f t="shared" si="1"/>
        <v>66.266666666666666</v>
      </c>
      <c r="I19" s="39">
        <v>38.619999999999997</v>
      </c>
      <c r="J19" s="38">
        <f t="shared" si="2"/>
        <v>25.592186666666667</v>
      </c>
      <c r="K19"/>
      <c r="L19" s="46">
        <v>13</v>
      </c>
      <c r="M19" s="34" t="s">
        <v>61</v>
      </c>
      <c r="N19" s="40">
        <f t="shared" si="3"/>
        <v>38.619999999999997</v>
      </c>
      <c r="O19" s="40">
        <f t="shared" si="3"/>
        <v>25.592186666666667</v>
      </c>
      <c r="P19" s="30">
        <v>73.63</v>
      </c>
      <c r="Q19" s="49">
        <v>0.92</v>
      </c>
      <c r="R19" s="43">
        <f t="shared" si="4"/>
        <v>23544.811733333332</v>
      </c>
      <c r="S19" s="49">
        <v>0.82</v>
      </c>
      <c r="T19" s="43">
        <f t="shared" si="5"/>
        <v>20985.593066666668</v>
      </c>
      <c r="U19" s="49">
        <v>45</v>
      </c>
      <c r="V19" s="49">
        <v>69</v>
      </c>
      <c r="W19" s="30">
        <v>34.71</v>
      </c>
      <c r="X19" s="30">
        <v>39.65</v>
      </c>
    </row>
    <row r="20" spans="1:24" s="6" customFormat="1" ht="15.95" customHeight="1">
      <c r="A20" s="46">
        <v>14</v>
      </c>
      <c r="B20" s="34" t="s">
        <v>62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62</v>
      </c>
      <c r="N20" s="40"/>
      <c r="O20" s="40"/>
      <c r="P20" s="50"/>
      <c r="Q20" s="42"/>
      <c r="R20" s="43"/>
      <c r="S20" s="42"/>
      <c r="T20" s="43"/>
      <c r="U20" s="44"/>
      <c r="V20" s="44"/>
      <c r="W20" s="50"/>
      <c r="X20" s="50"/>
    </row>
    <row r="21" spans="1:24" s="6" customFormat="1" ht="15.95" customHeight="1">
      <c r="A21" s="46">
        <v>15</v>
      </c>
      <c r="B21" s="34" t="s">
        <v>63</v>
      </c>
      <c r="C21" s="48">
        <v>90667</v>
      </c>
      <c r="D21" s="45">
        <v>200</v>
      </c>
      <c r="E21" s="45">
        <v>3</v>
      </c>
      <c r="F21" s="36">
        <f t="shared" si="0"/>
        <v>600</v>
      </c>
      <c r="G21" s="37">
        <v>3328</v>
      </c>
      <c r="H21" s="38">
        <f t="shared" si="1"/>
        <v>55.466666666666669</v>
      </c>
      <c r="I21" s="39">
        <v>45.3</v>
      </c>
      <c r="J21" s="38">
        <f t="shared" si="2"/>
        <v>25.1264</v>
      </c>
      <c r="K21"/>
      <c r="L21" s="46">
        <v>15</v>
      </c>
      <c r="M21" s="34" t="s">
        <v>63</v>
      </c>
      <c r="N21" s="40">
        <f t="shared" si="3"/>
        <v>45.3</v>
      </c>
      <c r="O21" s="40">
        <f t="shared" si="3"/>
        <v>25.1264</v>
      </c>
      <c r="P21" s="30">
        <v>76.48</v>
      </c>
      <c r="Q21" s="49">
        <v>0.96</v>
      </c>
      <c r="R21" s="43">
        <f t="shared" si="4"/>
        <v>24121.344000000001</v>
      </c>
      <c r="S21" s="49">
        <v>0.86</v>
      </c>
      <c r="T21" s="43">
        <f t="shared" si="5"/>
        <v>21608.703999999998</v>
      </c>
      <c r="U21" s="49">
        <v>33</v>
      </c>
      <c r="V21" s="49">
        <v>66</v>
      </c>
      <c r="W21" s="30">
        <v>37.5</v>
      </c>
      <c r="X21" s="30">
        <v>36.22</v>
      </c>
    </row>
    <row r="22" spans="1:24" s="52" customFormat="1" ht="15.95" customHeight="1">
      <c r="A22" s="46">
        <v>16</v>
      </c>
      <c r="B22" s="34" t="s">
        <v>64</v>
      </c>
      <c r="C22" s="51">
        <v>98667</v>
      </c>
      <c r="D22" s="45">
        <v>200</v>
      </c>
      <c r="E22" s="45">
        <v>3</v>
      </c>
      <c r="F22" s="36">
        <f t="shared" si="0"/>
        <v>600</v>
      </c>
      <c r="G22" s="37">
        <v>4096</v>
      </c>
      <c r="H22" s="38">
        <f t="shared" si="1"/>
        <v>68.266666666666666</v>
      </c>
      <c r="I22" s="39">
        <v>33.99</v>
      </c>
      <c r="J22" s="38">
        <f t="shared" si="2"/>
        <v>23.20384</v>
      </c>
      <c r="L22" s="46">
        <v>16</v>
      </c>
      <c r="M22" s="34" t="s">
        <v>64</v>
      </c>
      <c r="N22" s="40">
        <f t="shared" si="3"/>
        <v>33.99</v>
      </c>
      <c r="O22" s="40">
        <f t="shared" si="3"/>
        <v>23.20384</v>
      </c>
      <c r="P22" s="30">
        <v>68.290000000000006</v>
      </c>
      <c r="Q22" s="49">
        <v>0.88</v>
      </c>
      <c r="R22" s="43">
        <f t="shared" si="4"/>
        <v>20419.379199999999</v>
      </c>
      <c r="S22" s="49">
        <v>0.78</v>
      </c>
      <c r="T22" s="43">
        <f t="shared" si="5"/>
        <v>18098.995200000001</v>
      </c>
      <c r="U22" s="49">
        <v>31</v>
      </c>
      <c r="V22" s="49">
        <v>62</v>
      </c>
      <c r="W22" s="30">
        <v>29.94</v>
      </c>
      <c r="X22" s="30">
        <v>42.28</v>
      </c>
    </row>
    <row r="23" spans="1:24" s="6" customFormat="1" ht="15.95" customHeight="1">
      <c r="A23" s="46">
        <v>17</v>
      </c>
      <c r="B23" s="34" t="s">
        <v>65</v>
      </c>
      <c r="C23" s="48"/>
      <c r="D23" s="45"/>
      <c r="E23" s="45"/>
      <c r="F23" s="36"/>
      <c r="G23" s="37"/>
      <c r="H23" s="38"/>
      <c r="I23" s="39"/>
      <c r="J23" s="38"/>
      <c r="K23"/>
      <c r="L23" s="46">
        <v>17</v>
      </c>
      <c r="M23" s="34" t="s">
        <v>65</v>
      </c>
      <c r="N23" s="40"/>
      <c r="O23" s="40"/>
      <c r="P23" s="50"/>
      <c r="Q23" s="42"/>
      <c r="R23" s="43"/>
      <c r="S23" s="42"/>
      <c r="T23" s="43"/>
      <c r="U23" s="44"/>
      <c r="V23" s="44"/>
      <c r="W23" s="50"/>
      <c r="X23" s="50"/>
    </row>
    <row r="24" spans="1:24" s="6" customFormat="1" ht="15.95" customHeight="1">
      <c r="A24" s="46">
        <v>18</v>
      </c>
      <c r="B24" s="34" t="s">
        <v>66</v>
      </c>
      <c r="C24" s="48">
        <v>98667</v>
      </c>
      <c r="D24" s="45">
        <v>200</v>
      </c>
      <c r="E24" s="45">
        <v>3</v>
      </c>
      <c r="F24" s="36">
        <f t="shared" si="0"/>
        <v>600</v>
      </c>
      <c r="G24" s="37">
        <v>3392</v>
      </c>
      <c r="H24" s="38">
        <f t="shared" si="1"/>
        <v>56.533333333333331</v>
      </c>
      <c r="I24" s="39">
        <v>38.92</v>
      </c>
      <c r="J24" s="38">
        <f t="shared" si="2"/>
        <v>22.002773333333334</v>
      </c>
      <c r="K24"/>
      <c r="L24" s="46">
        <v>18</v>
      </c>
      <c r="M24" s="34" t="s">
        <v>66</v>
      </c>
      <c r="N24" s="40">
        <f t="shared" si="3"/>
        <v>38.92</v>
      </c>
      <c r="O24" s="40">
        <f t="shared" si="3"/>
        <v>22.002773333333334</v>
      </c>
      <c r="P24" s="30">
        <v>68.92</v>
      </c>
      <c r="Q24" s="49">
        <v>0.89</v>
      </c>
      <c r="R24" s="43">
        <f t="shared" si="4"/>
        <v>19582.468266666667</v>
      </c>
      <c r="S24" s="49">
        <v>0.79</v>
      </c>
      <c r="T24" s="43">
        <f t="shared" si="5"/>
        <v>17382.190933333335</v>
      </c>
      <c r="U24" s="49">
        <v>34</v>
      </c>
      <c r="V24" s="49">
        <v>63</v>
      </c>
      <c r="W24" s="30">
        <v>29.88</v>
      </c>
      <c r="X24" s="30">
        <v>42.75</v>
      </c>
    </row>
    <row r="25" spans="1:24" ht="15.95" customHeight="1">
      <c r="A25" s="53">
        <v>19</v>
      </c>
      <c r="B25" s="34" t="s">
        <v>67</v>
      </c>
      <c r="C25" s="48"/>
      <c r="D25" s="45"/>
      <c r="E25" s="45"/>
      <c r="F25" s="36"/>
      <c r="G25" s="37"/>
      <c r="H25" s="38"/>
      <c r="I25" s="39"/>
      <c r="J25" s="38"/>
      <c r="L25" s="53">
        <v>19</v>
      </c>
      <c r="M25" s="34" t="s">
        <v>67</v>
      </c>
      <c r="N25" s="40"/>
      <c r="O25" s="40"/>
      <c r="P25" s="50"/>
      <c r="Q25" s="42"/>
      <c r="R25" s="43"/>
      <c r="S25" s="42"/>
      <c r="T25" s="43"/>
      <c r="U25" s="44"/>
      <c r="V25" s="44"/>
      <c r="W25" s="50"/>
      <c r="X25" s="50"/>
    </row>
    <row r="26" spans="1:24" ht="15.95" customHeight="1">
      <c r="A26" s="53">
        <v>20</v>
      </c>
      <c r="B26" s="34" t="s">
        <v>68</v>
      </c>
      <c r="C26" s="54">
        <v>98667</v>
      </c>
      <c r="D26" s="45">
        <v>200</v>
      </c>
      <c r="E26" s="45">
        <v>3</v>
      </c>
      <c r="F26" s="36">
        <f t="shared" si="0"/>
        <v>600</v>
      </c>
      <c r="G26" s="37">
        <v>4360</v>
      </c>
      <c r="H26" s="38">
        <f t="shared" si="1"/>
        <v>72.666666666666671</v>
      </c>
      <c r="I26" s="39">
        <v>38.229999999999997</v>
      </c>
      <c r="J26" s="38">
        <f t="shared" si="2"/>
        <v>27.780466666666666</v>
      </c>
      <c r="L26" s="53">
        <v>20</v>
      </c>
      <c r="M26" s="34" t="s">
        <v>68</v>
      </c>
      <c r="N26" s="40">
        <f t="shared" si="3"/>
        <v>38.229999999999997</v>
      </c>
      <c r="O26" s="40">
        <f t="shared" si="3"/>
        <v>27.780466666666666</v>
      </c>
      <c r="P26" s="30">
        <v>70.53</v>
      </c>
      <c r="Q26" s="49">
        <v>0.9</v>
      </c>
      <c r="R26" s="43">
        <f t="shared" si="4"/>
        <v>25002.420000000002</v>
      </c>
      <c r="S26" s="49">
        <v>0.79</v>
      </c>
      <c r="T26" s="43">
        <f t="shared" si="5"/>
        <v>21946.568666666666</v>
      </c>
      <c r="U26" s="49">
        <v>38</v>
      </c>
      <c r="V26" s="49">
        <v>65</v>
      </c>
      <c r="W26" s="30">
        <v>30.14</v>
      </c>
      <c r="X26" s="30">
        <v>42.92</v>
      </c>
    </row>
    <row r="27" spans="1:24" ht="15.95" customHeight="1">
      <c r="A27" s="53">
        <v>21</v>
      </c>
      <c r="B27" s="34" t="s">
        <v>69</v>
      </c>
      <c r="C27" s="48"/>
      <c r="D27" s="45"/>
      <c r="E27" s="45"/>
      <c r="F27" s="36"/>
      <c r="G27" s="37"/>
      <c r="H27" s="38"/>
      <c r="I27" s="39"/>
      <c r="J27" s="38"/>
      <c r="L27" s="53">
        <v>21</v>
      </c>
      <c r="M27" s="34" t="s">
        <v>69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3">
        <v>22</v>
      </c>
      <c r="B28" s="47" t="s">
        <v>70</v>
      </c>
      <c r="C28" s="48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3">
        <v>23</v>
      </c>
      <c r="B29" s="34" t="s">
        <v>71</v>
      </c>
      <c r="C29" s="35"/>
      <c r="D29" s="30"/>
      <c r="E29" s="30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95</v>
      </c>
      <c r="E3" s="11" t="s">
        <v>7</v>
      </c>
      <c r="F3" t="s">
        <v>96</v>
      </c>
      <c r="G3" s="7"/>
      <c r="L3" s="1"/>
      <c r="M3" s="11" t="s">
        <v>5</v>
      </c>
      <c r="N3" t="str">
        <f>C3</f>
        <v>ŻOŁĘDNICA</v>
      </c>
      <c r="P3" s="11" t="s">
        <v>7</v>
      </c>
      <c r="Q3" s="12" t="str">
        <f>F3</f>
        <v>12.09.11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97</v>
      </c>
      <c r="L4" s="1"/>
      <c r="M4" s="11" t="s">
        <v>9</v>
      </c>
      <c r="P4" s="11" t="s">
        <v>11</v>
      </c>
      <c r="Q4" s="12" t="str">
        <f>F4</f>
        <v>19.04.11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85334</v>
      </c>
      <c r="D11" s="45">
        <v>340</v>
      </c>
      <c r="E11" s="45">
        <v>4.5</v>
      </c>
      <c r="F11" s="36">
        <f t="shared" ref="F11:F29" si="0">D11*E11</f>
        <v>1530</v>
      </c>
      <c r="G11" s="37">
        <v>8750</v>
      </c>
      <c r="H11" s="38">
        <f t="shared" ref="H11:H29" si="1">G11*10/F11</f>
        <v>57.189542483660134</v>
      </c>
      <c r="I11" s="39">
        <v>41.69</v>
      </c>
      <c r="J11" s="38">
        <f t="shared" ref="J11:J29" si="2">H11*I11/100</f>
        <v>23.842320261437909</v>
      </c>
      <c r="K11"/>
      <c r="L11" s="46">
        <v>5</v>
      </c>
      <c r="M11" s="47" t="s">
        <v>53</v>
      </c>
      <c r="N11" s="40">
        <f t="shared" ref="N11:O29" si="3">I11</f>
        <v>41.69</v>
      </c>
      <c r="O11" s="40">
        <f t="shared" si="3"/>
        <v>23.842320261437909</v>
      </c>
      <c r="P11" s="69">
        <v>68.436317443847656</v>
      </c>
      <c r="Q11" s="49">
        <v>0.89</v>
      </c>
      <c r="R11" s="43">
        <f t="shared" ref="R11:R29" si="4">O11*Q11*1000</f>
        <v>21219.665032679739</v>
      </c>
      <c r="S11" s="49">
        <v>0.78</v>
      </c>
      <c r="T11" s="43">
        <f t="shared" ref="T11:T29" si="5">O11*S11*1000</f>
        <v>18597.00980392157</v>
      </c>
      <c r="U11" s="49">
        <v>40</v>
      </c>
      <c r="V11" s="49">
        <v>65</v>
      </c>
      <c r="W11" s="69">
        <v>34.891929626464844</v>
      </c>
      <c r="X11" s="69">
        <v>45.165740966796875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85334</v>
      </c>
      <c r="D15" s="45">
        <v>320</v>
      </c>
      <c r="E15" s="45">
        <v>4.5</v>
      </c>
      <c r="F15" s="36">
        <f t="shared" si="0"/>
        <v>1440</v>
      </c>
      <c r="G15" s="37">
        <v>7960</v>
      </c>
      <c r="H15" s="38">
        <f t="shared" si="1"/>
        <v>55.277777777777779</v>
      </c>
      <c r="I15" s="39">
        <v>38.590000000000003</v>
      </c>
      <c r="J15" s="38">
        <f t="shared" si="2"/>
        <v>21.331694444444448</v>
      </c>
      <c r="K15"/>
      <c r="L15" s="46">
        <v>9</v>
      </c>
      <c r="M15" s="34" t="s">
        <v>57</v>
      </c>
      <c r="N15" s="40">
        <f t="shared" si="3"/>
        <v>38.590000000000003</v>
      </c>
      <c r="O15" s="40">
        <f t="shared" si="3"/>
        <v>21.331694444444448</v>
      </c>
      <c r="P15" s="69">
        <v>68.005126953125</v>
      </c>
      <c r="Q15" s="49">
        <v>0.89</v>
      </c>
      <c r="R15" s="43">
        <f t="shared" si="4"/>
        <v>18985.208055555559</v>
      </c>
      <c r="S15" s="49">
        <v>0.79</v>
      </c>
      <c r="T15" s="43">
        <f t="shared" si="5"/>
        <v>16852.038611111115</v>
      </c>
      <c r="U15" s="49">
        <v>44</v>
      </c>
      <c r="V15" s="49">
        <v>67</v>
      </c>
      <c r="W15" s="69">
        <v>38.271400451660156</v>
      </c>
      <c r="X15" s="69">
        <v>42.880935668945313</v>
      </c>
    </row>
    <row r="16" spans="1:24" s="6" customFormat="1" ht="15.95" customHeight="1">
      <c r="A16" s="46">
        <v>10</v>
      </c>
      <c r="B16" s="34" t="s">
        <v>58</v>
      </c>
      <c r="C16" s="48">
        <v>82667</v>
      </c>
      <c r="D16" s="45">
        <v>320</v>
      </c>
      <c r="E16" s="45">
        <v>4.5</v>
      </c>
      <c r="F16" s="36">
        <f t="shared" si="0"/>
        <v>1440</v>
      </c>
      <c r="G16" s="37">
        <v>7280</v>
      </c>
      <c r="H16" s="38">
        <f t="shared" si="1"/>
        <v>50.555555555555557</v>
      </c>
      <c r="I16" s="39">
        <v>38.17</v>
      </c>
      <c r="J16" s="38">
        <f t="shared" si="2"/>
        <v>19.297055555555559</v>
      </c>
      <c r="K16"/>
      <c r="L16" s="46">
        <v>10</v>
      </c>
      <c r="M16" s="34" t="s">
        <v>58</v>
      </c>
      <c r="N16" s="40">
        <f t="shared" si="3"/>
        <v>38.17</v>
      </c>
      <c r="O16" s="40">
        <f t="shared" si="3"/>
        <v>19.297055555555559</v>
      </c>
      <c r="P16" s="69">
        <v>68.884811401367102</v>
      </c>
      <c r="Q16" s="49">
        <v>0.83</v>
      </c>
      <c r="R16" s="43">
        <f t="shared" si="4"/>
        <v>16016.556111111115</v>
      </c>
      <c r="S16" s="49">
        <v>0.72</v>
      </c>
      <c r="T16" s="43">
        <f t="shared" si="5"/>
        <v>13893.880000000003</v>
      </c>
      <c r="U16" s="49">
        <v>44</v>
      </c>
      <c r="V16" s="49">
        <v>64</v>
      </c>
      <c r="W16" s="69">
        <v>34.864063262939403</v>
      </c>
      <c r="X16" s="69">
        <v>43.153491973876903</v>
      </c>
    </row>
    <row r="17" spans="1:24" s="6" customFormat="1" ht="15.95" customHeight="1">
      <c r="A17" s="46">
        <v>11</v>
      </c>
      <c r="B17" s="34" t="s">
        <v>59</v>
      </c>
      <c r="C17" s="48">
        <v>85334</v>
      </c>
      <c r="D17" s="45">
        <v>320</v>
      </c>
      <c r="E17" s="45">
        <v>4.5</v>
      </c>
      <c r="F17" s="36">
        <f t="shared" si="0"/>
        <v>1440</v>
      </c>
      <c r="G17" s="37">
        <v>7250</v>
      </c>
      <c r="H17" s="38">
        <f t="shared" si="1"/>
        <v>50.347222222222221</v>
      </c>
      <c r="I17" s="39">
        <v>41.17</v>
      </c>
      <c r="J17" s="38">
        <f t="shared" si="2"/>
        <v>20.72795138888889</v>
      </c>
      <c r="K17"/>
      <c r="L17" s="46">
        <v>11</v>
      </c>
      <c r="M17" s="34" t="s">
        <v>59</v>
      </c>
      <c r="N17" s="40">
        <f t="shared" si="3"/>
        <v>41.17</v>
      </c>
      <c r="O17" s="40">
        <f t="shared" si="3"/>
        <v>20.72795138888889</v>
      </c>
      <c r="P17" s="69">
        <v>71.440750122070313</v>
      </c>
      <c r="Q17" s="49">
        <v>0.92</v>
      </c>
      <c r="R17" s="43">
        <f t="shared" si="4"/>
        <v>19069.715277777777</v>
      </c>
      <c r="S17" s="49">
        <v>0.81</v>
      </c>
      <c r="T17" s="43">
        <f t="shared" si="5"/>
        <v>16789.640625</v>
      </c>
      <c r="U17" s="49">
        <v>45</v>
      </c>
      <c r="V17" s="49">
        <v>68</v>
      </c>
      <c r="W17" s="69">
        <v>38.543190002441406</v>
      </c>
      <c r="X17" s="69">
        <v>41.411975860595703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85334</v>
      </c>
      <c r="D19" s="45">
        <v>320</v>
      </c>
      <c r="E19" s="45">
        <v>4.5</v>
      </c>
      <c r="F19" s="36">
        <f t="shared" si="0"/>
        <v>1440</v>
      </c>
      <c r="G19" s="37">
        <v>8060</v>
      </c>
      <c r="H19" s="38">
        <f t="shared" si="1"/>
        <v>55.972222222222221</v>
      </c>
      <c r="I19" s="39">
        <v>36.76</v>
      </c>
      <c r="J19" s="38">
        <f t="shared" si="2"/>
        <v>20.575388888888888</v>
      </c>
      <c r="K19"/>
      <c r="L19" s="46">
        <v>13</v>
      </c>
      <c r="M19" s="34" t="s">
        <v>61</v>
      </c>
      <c r="N19" s="40">
        <f t="shared" si="3"/>
        <v>36.76</v>
      </c>
      <c r="O19" s="40">
        <f t="shared" si="3"/>
        <v>20.575388888888888</v>
      </c>
      <c r="P19" s="69">
        <v>72.422515869140625</v>
      </c>
      <c r="Q19" s="49">
        <v>0.91</v>
      </c>
      <c r="R19" s="43">
        <f t="shared" si="4"/>
        <v>18723.603888888887</v>
      </c>
      <c r="S19" s="49">
        <v>0.81</v>
      </c>
      <c r="T19" s="43">
        <f t="shared" si="5"/>
        <v>16666.064999999999</v>
      </c>
      <c r="U19" s="49">
        <v>43</v>
      </c>
      <c r="V19" s="49">
        <v>68</v>
      </c>
      <c r="W19" s="69">
        <v>38.337505340576172</v>
      </c>
      <c r="X19" s="69">
        <v>41.350860595703125</v>
      </c>
    </row>
    <row r="20" spans="1:24" s="6" customFormat="1" ht="15.95" customHeight="1">
      <c r="A20" s="46">
        <v>14</v>
      </c>
      <c r="B20" s="34" t="s">
        <v>62</v>
      </c>
      <c r="C20" s="48">
        <v>85334</v>
      </c>
      <c r="D20" s="45">
        <v>320</v>
      </c>
      <c r="E20" s="45">
        <v>4.5</v>
      </c>
      <c r="F20" s="36">
        <f t="shared" si="0"/>
        <v>1440</v>
      </c>
      <c r="G20" s="37">
        <v>8250</v>
      </c>
      <c r="H20" s="38">
        <f t="shared" si="1"/>
        <v>57.291666666666664</v>
      </c>
      <c r="I20" s="39">
        <v>35.57</v>
      </c>
      <c r="J20" s="38">
        <f t="shared" si="2"/>
        <v>20.378645833333334</v>
      </c>
      <c r="K20"/>
      <c r="L20" s="46">
        <v>14</v>
      </c>
      <c r="M20" s="34" t="s">
        <v>62</v>
      </c>
      <c r="N20" s="40">
        <f t="shared" si="3"/>
        <v>35.57</v>
      </c>
      <c r="O20" s="40">
        <f t="shared" si="3"/>
        <v>20.378645833333334</v>
      </c>
      <c r="P20" s="69">
        <v>68.219047546386719</v>
      </c>
      <c r="Q20" s="49">
        <v>0.88</v>
      </c>
      <c r="R20" s="43">
        <f t="shared" si="4"/>
        <v>17933.208333333332</v>
      </c>
      <c r="S20" s="49">
        <v>0.78</v>
      </c>
      <c r="T20" s="43">
        <f t="shared" si="5"/>
        <v>15895.34375</v>
      </c>
      <c r="U20" s="49">
        <v>45</v>
      </c>
      <c r="V20" s="49">
        <v>67</v>
      </c>
      <c r="W20" s="69">
        <v>36.865875244140625</v>
      </c>
      <c r="X20" s="69">
        <v>44.783176422119141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88000</v>
      </c>
      <c r="D23" s="45">
        <v>320</v>
      </c>
      <c r="E23" s="45">
        <v>4.5</v>
      </c>
      <c r="F23" s="36">
        <f t="shared" si="0"/>
        <v>1440</v>
      </c>
      <c r="G23" s="37">
        <v>9300</v>
      </c>
      <c r="H23" s="38">
        <f t="shared" si="1"/>
        <v>64.583333333333329</v>
      </c>
      <c r="I23" s="39">
        <v>33.64</v>
      </c>
      <c r="J23" s="38">
        <f t="shared" si="2"/>
        <v>21.72583333333333</v>
      </c>
      <c r="K23"/>
      <c r="L23" s="46">
        <v>17</v>
      </c>
      <c r="M23" s="34" t="s">
        <v>65</v>
      </c>
      <c r="N23" s="40">
        <f t="shared" si="3"/>
        <v>33.64</v>
      </c>
      <c r="O23" s="40">
        <f t="shared" si="3"/>
        <v>21.72583333333333</v>
      </c>
      <c r="P23" s="69">
        <v>67.548103332519531</v>
      </c>
      <c r="Q23" s="49">
        <v>0.88</v>
      </c>
      <c r="R23" s="43">
        <f t="shared" si="4"/>
        <v>19118.73333333333</v>
      </c>
      <c r="S23" s="49">
        <v>0.77</v>
      </c>
      <c r="T23" s="43">
        <f t="shared" si="5"/>
        <v>16728.891666666666</v>
      </c>
      <c r="U23" s="49">
        <v>47</v>
      </c>
      <c r="V23" s="49">
        <v>67</v>
      </c>
      <c r="W23" s="69">
        <v>36.081249237060547</v>
      </c>
      <c r="X23" s="69">
        <v>44.932823181152344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85334</v>
      </c>
      <c r="D25" s="45">
        <v>320</v>
      </c>
      <c r="E25" s="45">
        <v>4.5</v>
      </c>
      <c r="F25" s="36">
        <f t="shared" si="0"/>
        <v>1440</v>
      </c>
      <c r="G25" s="37">
        <v>9320</v>
      </c>
      <c r="H25" s="38">
        <f t="shared" si="1"/>
        <v>64.722222222222229</v>
      </c>
      <c r="I25" s="39">
        <v>35.03</v>
      </c>
      <c r="J25" s="38">
        <f t="shared" si="2"/>
        <v>22.67219444444445</v>
      </c>
      <c r="L25" s="53">
        <v>19</v>
      </c>
      <c r="M25" s="34" t="s">
        <v>67</v>
      </c>
      <c r="N25" s="40">
        <f t="shared" si="3"/>
        <v>35.03</v>
      </c>
      <c r="O25" s="40">
        <f t="shared" si="3"/>
        <v>22.67219444444445</v>
      </c>
      <c r="P25" s="69">
        <v>73.965667724609375</v>
      </c>
      <c r="Q25" s="49">
        <v>0.95</v>
      </c>
      <c r="R25" s="43">
        <f t="shared" si="4"/>
        <v>21538.584722222226</v>
      </c>
      <c r="S25" s="49">
        <v>0.85</v>
      </c>
      <c r="T25" s="43">
        <f t="shared" si="5"/>
        <v>19271.365277777782</v>
      </c>
      <c r="U25" s="49">
        <v>49</v>
      </c>
      <c r="V25" s="49">
        <v>71</v>
      </c>
      <c r="W25" s="69">
        <v>43.656326293945313</v>
      </c>
      <c r="X25" s="69">
        <v>36.886581420898438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88000</v>
      </c>
      <c r="D27" s="45">
        <v>320</v>
      </c>
      <c r="E27" s="45">
        <v>4.5</v>
      </c>
      <c r="F27" s="36">
        <f t="shared" si="0"/>
        <v>1440</v>
      </c>
      <c r="G27" s="37">
        <v>9450</v>
      </c>
      <c r="H27" s="38">
        <f t="shared" si="1"/>
        <v>65.625</v>
      </c>
      <c r="I27" s="39">
        <v>33.53</v>
      </c>
      <c r="J27" s="38">
        <f t="shared" si="2"/>
        <v>22.0040625</v>
      </c>
      <c r="L27" s="53">
        <v>21</v>
      </c>
      <c r="M27" s="34" t="s">
        <v>69</v>
      </c>
      <c r="N27" s="40">
        <f t="shared" si="3"/>
        <v>33.53</v>
      </c>
      <c r="O27" s="40">
        <f t="shared" si="3"/>
        <v>22.0040625</v>
      </c>
      <c r="P27" s="69">
        <v>67.990119934082031</v>
      </c>
      <c r="Q27" s="49">
        <v>0.87</v>
      </c>
      <c r="R27" s="43">
        <f t="shared" si="4"/>
        <v>19143.534375000003</v>
      </c>
      <c r="S27" s="49">
        <v>0.77</v>
      </c>
      <c r="T27" s="43">
        <f t="shared" si="5"/>
        <v>16943.128125000003</v>
      </c>
      <c r="U27" s="49">
        <v>48</v>
      </c>
      <c r="V27" s="49">
        <v>67</v>
      </c>
      <c r="W27" s="69">
        <v>32.238613128662109</v>
      </c>
      <c r="X27" s="69">
        <v>47.292858123779297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82667</v>
      </c>
      <c r="D29" s="45">
        <v>340</v>
      </c>
      <c r="E29" s="45">
        <v>4.5</v>
      </c>
      <c r="F29" s="36">
        <f t="shared" si="0"/>
        <v>1530</v>
      </c>
      <c r="G29" s="37">
        <v>9480</v>
      </c>
      <c r="H29" s="38">
        <f t="shared" si="1"/>
        <v>61.96078431372549</v>
      </c>
      <c r="I29" s="39">
        <v>37.01</v>
      </c>
      <c r="J29" s="38">
        <f t="shared" si="2"/>
        <v>22.931686274509801</v>
      </c>
      <c r="L29" s="53">
        <v>23</v>
      </c>
      <c r="M29" s="34" t="s">
        <v>71</v>
      </c>
      <c r="N29" s="40">
        <f t="shared" si="3"/>
        <v>37.01</v>
      </c>
      <c r="O29" s="40">
        <f t="shared" si="3"/>
        <v>22.931686274509801</v>
      </c>
      <c r="P29" s="69">
        <v>72.832061767578125</v>
      </c>
      <c r="Q29" s="49">
        <v>0.91</v>
      </c>
      <c r="R29" s="43">
        <f t="shared" si="4"/>
        <v>20867.834509803921</v>
      </c>
      <c r="S29" s="49">
        <v>0.81</v>
      </c>
      <c r="T29" s="43">
        <f t="shared" si="5"/>
        <v>18574.66588235294</v>
      </c>
      <c r="U29" s="49">
        <v>49</v>
      </c>
      <c r="V29" s="49">
        <v>69</v>
      </c>
      <c r="W29" s="69">
        <v>38.816860198974609</v>
      </c>
      <c r="X29" s="69">
        <v>41.026004791259766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98</v>
      </c>
      <c r="E3" s="11" t="s">
        <v>7</v>
      </c>
      <c r="F3" t="s">
        <v>99</v>
      </c>
      <c r="G3" s="7"/>
      <c r="L3" s="1"/>
      <c r="M3" s="11" t="s">
        <v>5</v>
      </c>
      <c r="N3" t="str">
        <f>C3</f>
        <v>WONIEŚĆ</v>
      </c>
      <c r="P3" s="11" t="s">
        <v>7</v>
      </c>
      <c r="Q3" s="12" t="str">
        <f>F3</f>
        <v>14.09.11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100</v>
      </c>
      <c r="L4" s="1"/>
      <c r="M4" s="11" t="s">
        <v>9</v>
      </c>
      <c r="P4" s="11" t="s">
        <v>11</v>
      </c>
      <c r="Q4" s="12" t="str">
        <f>F4</f>
        <v>28.04.11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85334</v>
      </c>
      <c r="D11" s="45">
        <v>300</v>
      </c>
      <c r="E11" s="45">
        <v>6</v>
      </c>
      <c r="F11" s="36">
        <f t="shared" ref="F11:F29" si="0">D11*E11</f>
        <v>1800</v>
      </c>
      <c r="G11" s="37">
        <v>7050</v>
      </c>
      <c r="H11" s="38">
        <f t="shared" ref="H11:H29" si="1">G11*10/F11</f>
        <v>39.166666666666664</v>
      </c>
      <c r="I11" s="39">
        <v>46.71</v>
      </c>
      <c r="J11" s="38">
        <f t="shared" ref="J11:J29" si="2">H11*I11/100</f>
        <v>18.294750000000001</v>
      </c>
      <c r="K11"/>
      <c r="L11" s="46">
        <v>5</v>
      </c>
      <c r="M11" s="47" t="s">
        <v>53</v>
      </c>
      <c r="N11" s="40">
        <f t="shared" ref="N11:O29" si="3">I11</f>
        <v>46.71</v>
      </c>
      <c r="O11" s="40">
        <f t="shared" si="3"/>
        <v>18.294750000000001</v>
      </c>
      <c r="P11" s="30">
        <v>75.510000000000005</v>
      </c>
      <c r="Q11" s="49">
        <v>0.97</v>
      </c>
      <c r="R11" s="43">
        <f t="shared" ref="R11:R29" si="4">O11*Q11*1000</f>
        <v>17745.907500000001</v>
      </c>
      <c r="S11" s="49">
        <v>0.88</v>
      </c>
      <c r="T11" s="43">
        <f t="shared" ref="T11:T29" si="5">O11*S11*1000</f>
        <v>16099.38</v>
      </c>
      <c r="U11" s="49">
        <v>49</v>
      </c>
      <c r="V11" s="49">
        <v>72</v>
      </c>
      <c r="W11" s="30">
        <v>41.87</v>
      </c>
      <c r="X11" s="30">
        <v>33.82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55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85334</v>
      </c>
      <c r="D15" s="45">
        <v>300</v>
      </c>
      <c r="E15" s="45">
        <v>6</v>
      </c>
      <c r="F15" s="36">
        <f t="shared" si="0"/>
        <v>1800</v>
      </c>
      <c r="G15" s="37">
        <v>6670</v>
      </c>
      <c r="H15" s="38">
        <f t="shared" si="1"/>
        <v>37.055555555555557</v>
      </c>
      <c r="I15" s="39">
        <v>45.05</v>
      </c>
      <c r="J15" s="38">
        <f t="shared" si="2"/>
        <v>16.693527777777778</v>
      </c>
      <c r="K15"/>
      <c r="L15" s="46">
        <v>9</v>
      </c>
      <c r="M15" s="34" t="s">
        <v>57</v>
      </c>
      <c r="N15" s="40">
        <f t="shared" si="3"/>
        <v>45.05</v>
      </c>
      <c r="O15" s="40">
        <f t="shared" si="3"/>
        <v>16.693527777777778</v>
      </c>
      <c r="P15" s="30">
        <v>72.319999999999993</v>
      </c>
      <c r="Q15" s="49">
        <v>0.9</v>
      </c>
      <c r="R15" s="43">
        <f t="shared" si="4"/>
        <v>15024.174999999999</v>
      </c>
      <c r="S15" s="49">
        <v>0.8</v>
      </c>
      <c r="T15" s="43">
        <f t="shared" si="5"/>
        <v>13354.822222222223</v>
      </c>
      <c r="U15" s="49">
        <v>40</v>
      </c>
      <c r="V15" s="49">
        <v>66</v>
      </c>
      <c r="W15" s="30">
        <v>32.33</v>
      </c>
      <c r="X15" s="30">
        <v>42.5</v>
      </c>
    </row>
    <row r="16" spans="1:24" s="6" customFormat="1" ht="15.95" customHeight="1">
      <c r="A16" s="46">
        <v>10</v>
      </c>
      <c r="B16" s="34" t="s">
        <v>58</v>
      </c>
      <c r="C16" s="48">
        <v>82667</v>
      </c>
      <c r="D16" s="45">
        <v>300</v>
      </c>
      <c r="E16" s="45">
        <v>6</v>
      </c>
      <c r="F16" s="36">
        <f t="shared" si="0"/>
        <v>1800</v>
      </c>
      <c r="G16" s="37">
        <v>6640</v>
      </c>
      <c r="H16" s="38">
        <f t="shared" si="1"/>
        <v>36.888888888888886</v>
      </c>
      <c r="I16" s="39">
        <v>44.75</v>
      </c>
      <c r="J16" s="38">
        <f t="shared" si="2"/>
        <v>16.507777777777775</v>
      </c>
      <c r="K16"/>
      <c r="L16" s="46">
        <v>10</v>
      </c>
      <c r="M16" s="34" t="s">
        <v>58</v>
      </c>
      <c r="N16" s="40">
        <f t="shared" si="3"/>
        <v>44.75</v>
      </c>
      <c r="O16" s="40">
        <f t="shared" si="3"/>
        <v>16.507777777777775</v>
      </c>
      <c r="P16" s="30">
        <v>72.06</v>
      </c>
      <c r="Q16" s="49">
        <v>0.92</v>
      </c>
      <c r="R16" s="43">
        <f t="shared" si="4"/>
        <v>15187.155555555553</v>
      </c>
      <c r="S16" s="49">
        <v>0.82</v>
      </c>
      <c r="T16" s="43">
        <f t="shared" si="5"/>
        <v>13536.377777777774</v>
      </c>
      <c r="U16" s="49">
        <v>43</v>
      </c>
      <c r="V16" s="49">
        <v>68</v>
      </c>
      <c r="W16" s="30">
        <v>37.51</v>
      </c>
      <c r="X16" s="30">
        <v>38.729999999999997</v>
      </c>
    </row>
    <row r="17" spans="1:24" s="6" customFormat="1" ht="15.95" customHeight="1">
      <c r="A17" s="46">
        <v>11</v>
      </c>
      <c r="B17" s="34" t="s">
        <v>59</v>
      </c>
      <c r="C17" s="48">
        <v>85334</v>
      </c>
      <c r="D17" s="45">
        <v>300</v>
      </c>
      <c r="E17" s="45">
        <v>6</v>
      </c>
      <c r="F17" s="36">
        <f t="shared" si="0"/>
        <v>1800</v>
      </c>
      <c r="G17" s="37">
        <v>6630</v>
      </c>
      <c r="H17" s="38">
        <f t="shared" si="1"/>
        <v>36.833333333333336</v>
      </c>
      <c r="I17" s="39">
        <v>47.13</v>
      </c>
      <c r="J17" s="38">
        <f t="shared" si="2"/>
        <v>17.359550000000002</v>
      </c>
      <c r="K17"/>
      <c r="L17" s="46">
        <v>11</v>
      </c>
      <c r="M17" s="34" t="s">
        <v>59</v>
      </c>
      <c r="N17" s="40">
        <f t="shared" si="3"/>
        <v>47.13</v>
      </c>
      <c r="O17" s="40">
        <f t="shared" si="3"/>
        <v>17.359550000000002</v>
      </c>
      <c r="P17" s="30">
        <v>71.760000000000005</v>
      </c>
      <c r="Q17" s="49">
        <v>0.89</v>
      </c>
      <c r="R17" s="43">
        <f t="shared" si="4"/>
        <v>15449.999500000002</v>
      </c>
      <c r="S17" s="49">
        <v>0.79</v>
      </c>
      <c r="T17" s="43">
        <f t="shared" si="5"/>
        <v>13714.044500000002</v>
      </c>
      <c r="U17" s="49">
        <v>48</v>
      </c>
      <c r="V17" s="49">
        <v>68</v>
      </c>
      <c r="W17" s="30">
        <v>28.41</v>
      </c>
      <c r="X17" s="30">
        <v>43.82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85334</v>
      </c>
      <c r="D19" s="45">
        <v>300</v>
      </c>
      <c r="E19" s="45">
        <v>6</v>
      </c>
      <c r="F19" s="36">
        <f t="shared" si="0"/>
        <v>1800</v>
      </c>
      <c r="G19" s="37">
        <v>7030</v>
      </c>
      <c r="H19" s="38">
        <f t="shared" si="1"/>
        <v>39.055555555555557</v>
      </c>
      <c r="I19" s="39">
        <v>46.37</v>
      </c>
      <c r="J19" s="38">
        <f t="shared" si="2"/>
        <v>18.110061111111111</v>
      </c>
      <c r="K19"/>
      <c r="L19" s="46">
        <v>13</v>
      </c>
      <c r="M19" s="34" t="s">
        <v>61</v>
      </c>
      <c r="N19" s="40">
        <f t="shared" si="3"/>
        <v>46.37</v>
      </c>
      <c r="O19" s="40">
        <f t="shared" si="3"/>
        <v>18.110061111111111</v>
      </c>
      <c r="P19" s="30">
        <v>73.09</v>
      </c>
      <c r="Q19" s="49">
        <v>0.94</v>
      </c>
      <c r="R19" s="43">
        <f t="shared" si="4"/>
        <v>17023.457444444444</v>
      </c>
      <c r="S19" s="49">
        <v>0.84</v>
      </c>
      <c r="T19" s="43">
        <f t="shared" si="5"/>
        <v>15212.451333333333</v>
      </c>
      <c r="U19" s="49">
        <v>45</v>
      </c>
      <c r="V19" s="49">
        <v>70</v>
      </c>
      <c r="W19" s="30">
        <v>39.49</v>
      </c>
      <c r="X19" s="30">
        <v>36.270000000000003</v>
      </c>
    </row>
    <row r="20" spans="1:24" s="6" customFormat="1" ht="15.95" customHeight="1">
      <c r="A20" s="46">
        <v>14</v>
      </c>
      <c r="B20" s="34" t="s">
        <v>62</v>
      </c>
      <c r="C20" s="48">
        <v>85334</v>
      </c>
      <c r="D20" s="45">
        <v>300</v>
      </c>
      <c r="E20" s="45">
        <v>6</v>
      </c>
      <c r="F20" s="36">
        <f t="shared" si="0"/>
        <v>1800</v>
      </c>
      <c r="G20" s="37">
        <v>7440</v>
      </c>
      <c r="H20" s="38">
        <f t="shared" si="1"/>
        <v>41.333333333333336</v>
      </c>
      <c r="I20" s="39">
        <v>39.96</v>
      </c>
      <c r="J20" s="38">
        <f t="shared" si="2"/>
        <v>16.5168</v>
      </c>
      <c r="K20"/>
      <c r="L20" s="46">
        <v>14</v>
      </c>
      <c r="M20" s="34" t="s">
        <v>62</v>
      </c>
      <c r="N20" s="40">
        <f t="shared" si="3"/>
        <v>39.96</v>
      </c>
      <c r="O20" s="40">
        <f t="shared" si="3"/>
        <v>16.5168</v>
      </c>
      <c r="P20" s="30">
        <v>73.5</v>
      </c>
      <c r="Q20" s="49">
        <v>0.92</v>
      </c>
      <c r="R20" s="43">
        <f t="shared" si="4"/>
        <v>15195.456</v>
      </c>
      <c r="S20" s="49">
        <v>0.82</v>
      </c>
      <c r="T20" s="43">
        <f t="shared" si="5"/>
        <v>13543.776</v>
      </c>
      <c r="U20" s="49">
        <v>49</v>
      </c>
      <c r="V20" s="49">
        <v>70</v>
      </c>
      <c r="W20" s="30">
        <v>32.71</v>
      </c>
      <c r="X20" s="30">
        <v>40.11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88000</v>
      </c>
      <c r="D23" s="45">
        <v>300</v>
      </c>
      <c r="E23" s="45">
        <v>6</v>
      </c>
      <c r="F23" s="36">
        <f t="shared" si="0"/>
        <v>1800</v>
      </c>
      <c r="G23" s="37">
        <v>7860</v>
      </c>
      <c r="H23" s="38">
        <f t="shared" si="1"/>
        <v>43.666666666666664</v>
      </c>
      <c r="I23" s="39">
        <v>43.46</v>
      </c>
      <c r="J23" s="38">
        <f t="shared" si="2"/>
        <v>18.977533333333334</v>
      </c>
      <c r="K23"/>
      <c r="L23" s="46">
        <v>17</v>
      </c>
      <c r="M23" s="34" t="s">
        <v>65</v>
      </c>
      <c r="N23" s="40">
        <f t="shared" si="3"/>
        <v>43.46</v>
      </c>
      <c r="O23" s="40">
        <f t="shared" si="3"/>
        <v>18.977533333333334</v>
      </c>
      <c r="P23" s="30">
        <v>74.239999999999995</v>
      </c>
      <c r="Q23" s="49">
        <v>0.95</v>
      </c>
      <c r="R23" s="43">
        <f t="shared" si="4"/>
        <v>18028.656666666666</v>
      </c>
      <c r="S23" s="49">
        <v>0.85</v>
      </c>
      <c r="T23" s="43">
        <f t="shared" si="5"/>
        <v>16130.903333333332</v>
      </c>
      <c r="U23" s="49">
        <v>48</v>
      </c>
      <c r="V23" s="49">
        <v>71</v>
      </c>
      <c r="W23" s="30">
        <v>38.67</v>
      </c>
      <c r="X23" s="30">
        <v>35.61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85334</v>
      </c>
      <c r="D25" s="45">
        <v>300</v>
      </c>
      <c r="E25" s="45">
        <v>6</v>
      </c>
      <c r="F25" s="36">
        <f t="shared" si="0"/>
        <v>1800</v>
      </c>
      <c r="G25" s="37">
        <v>8250</v>
      </c>
      <c r="H25" s="38">
        <f t="shared" si="1"/>
        <v>45.833333333333336</v>
      </c>
      <c r="I25" s="39">
        <v>40.590000000000003</v>
      </c>
      <c r="J25" s="38">
        <f t="shared" si="2"/>
        <v>18.603750000000002</v>
      </c>
      <c r="L25" s="53">
        <v>19</v>
      </c>
      <c r="M25" s="34" t="s">
        <v>67</v>
      </c>
      <c r="N25" s="40">
        <f t="shared" si="3"/>
        <v>40.590000000000003</v>
      </c>
      <c r="O25" s="40">
        <f t="shared" si="3"/>
        <v>18.603750000000002</v>
      </c>
      <c r="P25" s="30">
        <v>70.680000000000007</v>
      </c>
      <c r="Q25" s="49">
        <v>0.92</v>
      </c>
      <c r="R25" s="43">
        <f t="shared" si="4"/>
        <v>17115.450000000004</v>
      </c>
      <c r="S25" s="49">
        <v>0.82</v>
      </c>
      <c r="T25" s="43">
        <f t="shared" si="5"/>
        <v>15255.074999999999</v>
      </c>
      <c r="U25" s="49">
        <v>46</v>
      </c>
      <c r="V25" s="49">
        <v>69</v>
      </c>
      <c r="W25" s="30">
        <v>35.229999999999997</v>
      </c>
      <c r="X25" s="30">
        <v>39.590000000000003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88000</v>
      </c>
      <c r="D27" s="45">
        <v>300</v>
      </c>
      <c r="E27" s="45">
        <v>6</v>
      </c>
      <c r="F27" s="36">
        <f t="shared" si="0"/>
        <v>1800</v>
      </c>
      <c r="G27" s="37">
        <v>8400</v>
      </c>
      <c r="H27" s="38">
        <f t="shared" si="1"/>
        <v>46.666666666666664</v>
      </c>
      <c r="I27" s="39">
        <v>41.52</v>
      </c>
      <c r="J27" s="38">
        <f t="shared" si="2"/>
        <v>19.376000000000001</v>
      </c>
      <c r="L27" s="53">
        <v>21</v>
      </c>
      <c r="M27" s="34" t="s">
        <v>69</v>
      </c>
      <c r="N27" s="40">
        <f t="shared" si="3"/>
        <v>41.52</v>
      </c>
      <c r="O27" s="40">
        <f t="shared" si="3"/>
        <v>19.376000000000001</v>
      </c>
      <c r="P27" s="30">
        <v>69.709999999999994</v>
      </c>
      <c r="Q27" s="49">
        <v>0.91</v>
      </c>
      <c r="R27" s="43">
        <f t="shared" si="4"/>
        <v>17632.160000000003</v>
      </c>
      <c r="S27" s="49">
        <v>0.81</v>
      </c>
      <c r="T27" s="43">
        <f t="shared" si="5"/>
        <v>15694.560000000003</v>
      </c>
      <c r="U27" s="49">
        <v>47</v>
      </c>
      <c r="V27" s="49">
        <v>69</v>
      </c>
      <c r="W27" s="30">
        <v>33.31</v>
      </c>
      <c r="X27" s="30">
        <v>41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>
        <v>82667</v>
      </c>
      <c r="D29" s="45">
        <v>300</v>
      </c>
      <c r="E29" s="45">
        <v>3</v>
      </c>
      <c r="F29" s="36">
        <f t="shared" si="0"/>
        <v>900</v>
      </c>
      <c r="G29" s="37">
        <v>4330</v>
      </c>
      <c r="H29" s="38">
        <f t="shared" si="1"/>
        <v>48.111111111111114</v>
      </c>
      <c r="I29" s="39">
        <v>42.58</v>
      </c>
      <c r="J29" s="38">
        <f t="shared" si="2"/>
        <v>20.485711111111115</v>
      </c>
      <c r="L29" s="53">
        <v>23</v>
      </c>
      <c r="M29" s="34" t="s">
        <v>71</v>
      </c>
      <c r="N29" s="40">
        <f t="shared" si="3"/>
        <v>42.58</v>
      </c>
      <c r="O29" s="40">
        <f t="shared" si="3"/>
        <v>20.485711111111115</v>
      </c>
      <c r="P29" s="30">
        <v>70.290000000000006</v>
      </c>
      <c r="Q29" s="49">
        <v>0.91</v>
      </c>
      <c r="R29" s="43">
        <f t="shared" si="4"/>
        <v>18641.997111111115</v>
      </c>
      <c r="S29" s="49">
        <v>0.81</v>
      </c>
      <c r="T29" s="43">
        <f t="shared" si="5"/>
        <v>16593.426000000003</v>
      </c>
      <c r="U29" s="49">
        <v>43</v>
      </c>
      <c r="V29" s="49">
        <v>67</v>
      </c>
      <c r="W29" s="30">
        <v>34.65</v>
      </c>
      <c r="X29" s="30">
        <v>41.43</v>
      </c>
    </row>
    <row r="30" spans="1:24" ht="15.95" customHeight="1">
      <c r="A30" s="53">
        <v>24</v>
      </c>
      <c r="B30" s="55" t="s">
        <v>72</v>
      </c>
      <c r="C30" s="35"/>
      <c r="D30" s="30"/>
      <c r="E30" s="30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3">
        <v>25</v>
      </c>
      <c r="B31" s="56" t="s">
        <v>73</v>
      </c>
      <c r="C31" s="35"/>
      <c r="D31" s="30"/>
      <c r="E31" s="30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3">
        <v>26</v>
      </c>
      <c r="B32" s="57" t="s">
        <v>74</v>
      </c>
      <c r="C32" s="58"/>
      <c r="D32" s="30"/>
      <c r="E32" s="30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3">
        <v>27</v>
      </c>
      <c r="B33" s="56" t="s">
        <v>75</v>
      </c>
      <c r="C33" s="59"/>
      <c r="D33" s="30"/>
      <c r="E33" s="30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101</v>
      </c>
      <c r="E3" s="11" t="s">
        <v>7</v>
      </c>
      <c r="F3" t="s">
        <v>102</v>
      </c>
      <c r="G3" s="7"/>
      <c r="L3" s="1"/>
      <c r="M3" s="11" t="s">
        <v>5</v>
      </c>
      <c r="N3" t="str">
        <f>C3</f>
        <v>RADAN</v>
      </c>
      <c r="P3" s="11" t="s">
        <v>7</v>
      </c>
      <c r="Q3" s="12" t="str">
        <f>F3</f>
        <v>16.09.11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103</v>
      </c>
      <c r="L4" s="1"/>
      <c r="M4" s="11" t="s">
        <v>9</v>
      </c>
      <c r="P4" s="11" t="s">
        <v>11</v>
      </c>
      <c r="Q4" s="12" t="str">
        <f>F4</f>
        <v>16.04.11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48">
        <v>77333</v>
      </c>
      <c r="D13" s="45">
        <v>455.7</v>
      </c>
      <c r="E13" s="45">
        <v>4.5</v>
      </c>
      <c r="F13" s="36">
        <f t="shared" ref="F13:F33" si="0">D13*E13</f>
        <v>2050.65</v>
      </c>
      <c r="G13" s="37">
        <v>9991</v>
      </c>
      <c r="H13" s="38">
        <f t="shared" ref="H13:H33" si="1">G13*10/F13</f>
        <v>48.721137200399873</v>
      </c>
      <c r="I13" s="39">
        <v>38.93</v>
      </c>
      <c r="J13" s="38">
        <f t="shared" ref="J13:J33" si="2">H13*I13/100</f>
        <v>18.96713871211567</v>
      </c>
      <c r="K13"/>
      <c r="L13" s="46">
        <v>7</v>
      </c>
      <c r="M13" s="34" t="s">
        <v>55</v>
      </c>
      <c r="N13" s="40">
        <f t="shared" ref="N13:O33" si="3">I13</f>
        <v>38.93</v>
      </c>
      <c r="O13" s="40">
        <f t="shared" si="3"/>
        <v>18.96713871211567</v>
      </c>
      <c r="P13" s="30">
        <v>72.23</v>
      </c>
      <c r="Q13" s="49">
        <v>0.93</v>
      </c>
      <c r="R13" s="43">
        <f t="shared" ref="R13:R33" si="4">O13*Q13*1000</f>
        <v>17639.439002267573</v>
      </c>
      <c r="S13" s="49">
        <v>0.83</v>
      </c>
      <c r="T13" s="43">
        <f t="shared" ref="T13:T33" si="5">O13*S13*1000</f>
        <v>15742.725131056006</v>
      </c>
      <c r="U13" s="49">
        <v>46</v>
      </c>
      <c r="V13" s="49">
        <v>69</v>
      </c>
      <c r="W13" s="30">
        <v>34.54</v>
      </c>
      <c r="X13" s="30">
        <v>38.06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77333</v>
      </c>
      <c r="D15" s="45">
        <v>455.3</v>
      </c>
      <c r="E15" s="45">
        <v>4.5</v>
      </c>
      <c r="F15" s="36">
        <f t="shared" si="0"/>
        <v>2048.85</v>
      </c>
      <c r="G15" s="37">
        <v>9131</v>
      </c>
      <c r="H15" s="38">
        <f t="shared" si="1"/>
        <v>44.566464114015183</v>
      </c>
      <c r="I15" s="39">
        <v>31.56</v>
      </c>
      <c r="J15" s="38">
        <f t="shared" si="2"/>
        <v>14.065176074383192</v>
      </c>
      <c r="K15"/>
      <c r="L15" s="46">
        <v>9</v>
      </c>
      <c r="M15" s="34" t="s">
        <v>57</v>
      </c>
      <c r="N15" s="40">
        <f t="shared" si="3"/>
        <v>31.56</v>
      </c>
      <c r="O15" s="40">
        <f t="shared" si="3"/>
        <v>14.065176074383192</v>
      </c>
      <c r="P15" s="30">
        <v>68.52</v>
      </c>
      <c r="Q15" s="49">
        <v>0.87</v>
      </c>
      <c r="R15" s="43">
        <f t="shared" si="4"/>
        <v>12236.703184713377</v>
      </c>
      <c r="S15" s="49">
        <v>0.76</v>
      </c>
      <c r="T15" s="43">
        <f t="shared" si="5"/>
        <v>10689.533816531226</v>
      </c>
      <c r="U15" s="49">
        <v>41</v>
      </c>
      <c r="V15" s="49">
        <v>64</v>
      </c>
      <c r="W15" s="30">
        <v>29.37</v>
      </c>
      <c r="X15" s="30">
        <v>42.18</v>
      </c>
    </row>
    <row r="16" spans="1:24" s="6" customFormat="1" ht="15.95" customHeight="1">
      <c r="A16" s="46">
        <v>10</v>
      </c>
      <c r="B16" s="34" t="s">
        <v>58</v>
      </c>
      <c r="C16" s="48">
        <v>80000</v>
      </c>
      <c r="D16" s="45">
        <v>454.9</v>
      </c>
      <c r="E16" s="45">
        <v>4.5</v>
      </c>
      <c r="F16" s="36">
        <f t="shared" si="0"/>
        <v>2047.05</v>
      </c>
      <c r="G16" s="37">
        <v>8732</v>
      </c>
      <c r="H16" s="38">
        <f t="shared" si="1"/>
        <v>42.656505703329181</v>
      </c>
      <c r="I16" s="39">
        <v>39.42</v>
      </c>
      <c r="J16" s="38">
        <f t="shared" si="2"/>
        <v>16.815194548252364</v>
      </c>
      <c r="K16"/>
      <c r="L16" s="46">
        <v>10</v>
      </c>
      <c r="M16" s="34" t="s">
        <v>58</v>
      </c>
      <c r="N16" s="40">
        <f t="shared" si="3"/>
        <v>39.42</v>
      </c>
      <c r="O16" s="40">
        <f t="shared" si="3"/>
        <v>16.815194548252364</v>
      </c>
      <c r="P16" s="30">
        <v>67.67</v>
      </c>
      <c r="Q16" s="49">
        <v>0.87</v>
      </c>
      <c r="R16" s="43">
        <f t="shared" si="4"/>
        <v>14629.219256979557</v>
      </c>
      <c r="S16" s="49">
        <v>0.77</v>
      </c>
      <c r="T16" s="43">
        <f t="shared" si="5"/>
        <v>12947.699802154322</v>
      </c>
      <c r="U16" s="49">
        <v>38</v>
      </c>
      <c r="V16" s="49">
        <v>64</v>
      </c>
      <c r="W16" s="30">
        <v>28.09</v>
      </c>
      <c r="X16" s="30">
        <v>44.59</v>
      </c>
    </row>
    <row r="17" spans="1:24" s="6" customFormat="1" ht="15.95" customHeight="1">
      <c r="A17" s="46">
        <v>11</v>
      </c>
      <c r="B17" s="34" t="s">
        <v>59</v>
      </c>
      <c r="C17" s="48">
        <v>80000</v>
      </c>
      <c r="D17" s="45">
        <v>454.9</v>
      </c>
      <c r="E17" s="45">
        <v>4.5</v>
      </c>
      <c r="F17" s="36">
        <f t="shared" si="0"/>
        <v>2047.05</v>
      </c>
      <c r="G17" s="37">
        <v>9567</v>
      </c>
      <c r="H17" s="38">
        <f t="shared" si="1"/>
        <v>46.735546273906351</v>
      </c>
      <c r="I17" s="39">
        <v>37.07</v>
      </c>
      <c r="J17" s="38">
        <f t="shared" si="2"/>
        <v>17.324867003737083</v>
      </c>
      <c r="K17"/>
      <c r="L17" s="46">
        <v>11</v>
      </c>
      <c r="M17" s="34" t="s">
        <v>59</v>
      </c>
      <c r="N17" s="40">
        <f t="shared" si="3"/>
        <v>37.07</v>
      </c>
      <c r="O17" s="40">
        <f t="shared" si="3"/>
        <v>17.324867003737083</v>
      </c>
      <c r="P17" s="30">
        <v>68.62</v>
      </c>
      <c r="Q17" s="49">
        <v>0.89</v>
      </c>
      <c r="R17" s="43">
        <f t="shared" si="4"/>
        <v>15419.131633326004</v>
      </c>
      <c r="S17" s="49">
        <v>0.78</v>
      </c>
      <c r="T17" s="43">
        <f t="shared" si="5"/>
        <v>13513.396262914926</v>
      </c>
      <c r="U17" s="49">
        <v>42</v>
      </c>
      <c r="V17" s="49">
        <v>66</v>
      </c>
      <c r="W17" s="30">
        <v>29.78</v>
      </c>
      <c r="X17" s="30">
        <v>42.62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82667</v>
      </c>
      <c r="D19" s="45">
        <v>455.9</v>
      </c>
      <c r="E19" s="45">
        <v>4.5</v>
      </c>
      <c r="F19" s="36">
        <f t="shared" si="0"/>
        <v>2051.5499999999997</v>
      </c>
      <c r="G19" s="37">
        <v>9775</v>
      </c>
      <c r="H19" s="38">
        <f t="shared" si="1"/>
        <v>47.646901123540744</v>
      </c>
      <c r="I19" s="39">
        <v>39.06</v>
      </c>
      <c r="J19" s="38">
        <f t="shared" si="2"/>
        <v>18.610879578855016</v>
      </c>
      <c r="K19"/>
      <c r="L19" s="46">
        <v>13</v>
      </c>
      <c r="M19" s="34" t="s">
        <v>61</v>
      </c>
      <c r="N19" s="40">
        <f t="shared" si="3"/>
        <v>39.06</v>
      </c>
      <c r="O19" s="40">
        <f t="shared" si="3"/>
        <v>18.610879578855016</v>
      </c>
      <c r="P19" s="30">
        <v>74.91</v>
      </c>
      <c r="Q19" s="49">
        <v>0.95</v>
      </c>
      <c r="R19" s="43">
        <f t="shared" si="4"/>
        <v>17680.335599912265</v>
      </c>
      <c r="S19" s="49">
        <v>0.85</v>
      </c>
      <c r="T19" s="43">
        <f t="shared" si="5"/>
        <v>15819.247642026763</v>
      </c>
      <c r="U19" s="49">
        <v>49</v>
      </c>
      <c r="V19" s="49">
        <v>71</v>
      </c>
      <c r="W19" s="30">
        <v>34.270000000000003</v>
      </c>
      <c r="X19" s="30">
        <v>37.06</v>
      </c>
    </row>
    <row r="20" spans="1:24" s="6" customFormat="1" ht="15.95" customHeight="1">
      <c r="A20" s="46">
        <v>14</v>
      </c>
      <c r="B20" s="34" t="s">
        <v>62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62</v>
      </c>
      <c r="N20" s="40"/>
      <c r="O20" s="40"/>
      <c r="P20" s="50"/>
      <c r="Q20" s="42"/>
      <c r="R20" s="43"/>
      <c r="S20" s="42"/>
      <c r="T20" s="43"/>
      <c r="U20" s="44"/>
      <c r="V20" s="44"/>
      <c r="W20" s="50"/>
      <c r="X20" s="50"/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51">
        <v>80000</v>
      </c>
      <c r="D22" s="45">
        <v>456.9</v>
      </c>
      <c r="E22" s="45">
        <v>4.5</v>
      </c>
      <c r="F22" s="36">
        <f t="shared" si="0"/>
        <v>2056.0499999999997</v>
      </c>
      <c r="G22" s="37">
        <v>9530</v>
      </c>
      <c r="H22" s="38">
        <f t="shared" si="1"/>
        <v>46.351012864473148</v>
      </c>
      <c r="I22" s="39">
        <v>39.119999999999997</v>
      </c>
      <c r="J22" s="38">
        <f t="shared" si="2"/>
        <v>18.132516232581896</v>
      </c>
      <c r="L22" s="46">
        <v>16</v>
      </c>
      <c r="M22" s="34" t="s">
        <v>64</v>
      </c>
      <c r="N22" s="40">
        <f t="shared" si="3"/>
        <v>39.119999999999997</v>
      </c>
      <c r="O22" s="40">
        <f t="shared" si="3"/>
        <v>18.132516232581896</v>
      </c>
      <c r="P22" s="30">
        <v>69.319999999999993</v>
      </c>
      <c r="Q22" s="49">
        <v>0.89</v>
      </c>
      <c r="R22" s="43">
        <f t="shared" si="4"/>
        <v>16137.939446997887</v>
      </c>
      <c r="S22" s="49">
        <v>0.79</v>
      </c>
      <c r="T22" s="43">
        <f t="shared" si="5"/>
        <v>14324.687823739698</v>
      </c>
      <c r="U22" s="49">
        <v>47</v>
      </c>
      <c r="V22" s="49">
        <v>68</v>
      </c>
      <c r="W22" s="30">
        <v>31.03</v>
      </c>
      <c r="X22" s="30">
        <v>42.75</v>
      </c>
    </row>
    <row r="23" spans="1:24" s="6" customFormat="1" ht="15.95" customHeight="1">
      <c r="A23" s="46">
        <v>17</v>
      </c>
      <c r="B23" s="34" t="s">
        <v>65</v>
      </c>
      <c r="C23" s="48">
        <v>80000</v>
      </c>
      <c r="D23" s="45">
        <v>457.5</v>
      </c>
      <c r="E23" s="45">
        <v>4.5</v>
      </c>
      <c r="F23" s="36">
        <f t="shared" si="0"/>
        <v>2058.75</v>
      </c>
      <c r="G23" s="37">
        <v>8552</v>
      </c>
      <c r="H23" s="38">
        <f t="shared" si="1"/>
        <v>41.539769277474193</v>
      </c>
      <c r="I23" s="39">
        <v>39.71</v>
      </c>
      <c r="J23" s="38">
        <f t="shared" si="2"/>
        <v>16.495442380085002</v>
      </c>
      <c r="K23"/>
      <c r="L23" s="46">
        <v>17</v>
      </c>
      <c r="M23" s="34" t="s">
        <v>65</v>
      </c>
      <c r="N23" s="40">
        <f t="shared" si="3"/>
        <v>39.71</v>
      </c>
      <c r="O23" s="40">
        <f t="shared" si="3"/>
        <v>16.495442380085002</v>
      </c>
      <c r="P23" s="30">
        <v>72.78</v>
      </c>
      <c r="Q23" s="49">
        <v>0.92</v>
      </c>
      <c r="R23" s="43">
        <f t="shared" si="4"/>
        <v>15175.806989678202</v>
      </c>
      <c r="S23" s="49">
        <v>0.82</v>
      </c>
      <c r="T23" s="43">
        <f t="shared" si="5"/>
        <v>13526.262751669701</v>
      </c>
      <c r="U23" s="49">
        <v>47</v>
      </c>
      <c r="V23" s="49">
        <v>69</v>
      </c>
      <c r="W23" s="30">
        <v>31.75</v>
      </c>
      <c r="X23" s="30">
        <v>39.1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77333</v>
      </c>
      <c r="D25" s="45">
        <v>457.5</v>
      </c>
      <c r="E25" s="45">
        <v>4.5</v>
      </c>
      <c r="F25" s="36">
        <f t="shared" si="0"/>
        <v>2058.75</v>
      </c>
      <c r="G25" s="37">
        <v>9248</v>
      </c>
      <c r="H25" s="38">
        <f t="shared" si="1"/>
        <v>44.920461445051608</v>
      </c>
      <c r="I25" s="39">
        <v>34.840000000000003</v>
      </c>
      <c r="J25" s="38">
        <f t="shared" si="2"/>
        <v>15.650288767455981</v>
      </c>
      <c r="L25" s="53">
        <v>19</v>
      </c>
      <c r="M25" s="34" t="s">
        <v>67</v>
      </c>
      <c r="N25" s="40">
        <f t="shared" si="3"/>
        <v>34.840000000000003</v>
      </c>
      <c r="O25" s="40">
        <f t="shared" si="3"/>
        <v>15.650288767455981</v>
      </c>
      <c r="P25" s="30">
        <v>67.02</v>
      </c>
      <c r="Q25" s="49">
        <v>0.85</v>
      </c>
      <c r="R25" s="43">
        <f t="shared" si="4"/>
        <v>13302.745452337584</v>
      </c>
      <c r="S25" s="49">
        <v>0.75</v>
      </c>
      <c r="T25" s="43">
        <f t="shared" si="5"/>
        <v>11737.716575591985</v>
      </c>
      <c r="U25" s="49">
        <v>44</v>
      </c>
      <c r="V25" s="49">
        <v>64</v>
      </c>
      <c r="W25" s="30">
        <v>28.37</v>
      </c>
      <c r="X25" s="30">
        <v>44.44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54">
        <v>77333</v>
      </c>
      <c r="D27" s="45">
        <v>457.5</v>
      </c>
      <c r="E27" s="45">
        <v>4.5</v>
      </c>
      <c r="F27" s="36">
        <f t="shared" si="0"/>
        <v>2058.75</v>
      </c>
      <c r="G27" s="37">
        <v>10175</v>
      </c>
      <c r="H27" s="38">
        <f t="shared" si="1"/>
        <v>49.423193685488769</v>
      </c>
      <c r="I27" s="39">
        <v>38.909999999999997</v>
      </c>
      <c r="J27" s="38">
        <f t="shared" si="2"/>
        <v>19.230564663023678</v>
      </c>
      <c r="L27" s="53">
        <v>21</v>
      </c>
      <c r="M27" s="34" t="s">
        <v>69</v>
      </c>
      <c r="N27" s="40">
        <f t="shared" si="3"/>
        <v>38.909999999999997</v>
      </c>
      <c r="O27" s="40">
        <f t="shared" si="3"/>
        <v>19.230564663023678</v>
      </c>
      <c r="P27" s="30">
        <v>72.47</v>
      </c>
      <c r="Q27" s="49">
        <v>0.92</v>
      </c>
      <c r="R27" s="43">
        <f t="shared" si="4"/>
        <v>17692.119489981786</v>
      </c>
      <c r="S27" s="49">
        <v>0.81</v>
      </c>
      <c r="T27" s="43">
        <f t="shared" si="5"/>
        <v>15576.75737704918</v>
      </c>
      <c r="U27" s="49">
        <v>43</v>
      </c>
      <c r="V27" s="49">
        <v>68</v>
      </c>
      <c r="W27" s="30">
        <v>32.01</v>
      </c>
      <c r="X27" s="30">
        <v>40.96</v>
      </c>
    </row>
    <row r="28" spans="1:24" ht="15.95" customHeight="1">
      <c r="A28" s="53">
        <v>22</v>
      </c>
      <c r="B28" s="47" t="s">
        <v>70</v>
      </c>
      <c r="C28" s="54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54"/>
      <c r="D29" s="45"/>
      <c r="E29" s="45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50"/>
      <c r="Q29" s="42"/>
      <c r="R29" s="43"/>
      <c r="S29" s="42"/>
      <c r="T29" s="43"/>
      <c r="U29" s="44"/>
      <c r="V29" s="44"/>
      <c r="W29" s="50"/>
      <c r="X29" s="50"/>
    </row>
    <row r="30" spans="1:24" ht="15.95" customHeight="1">
      <c r="A30" s="53">
        <v>24</v>
      </c>
      <c r="B30" s="55" t="s">
        <v>72</v>
      </c>
      <c r="C30" s="54"/>
      <c r="D30" s="45"/>
      <c r="E30" s="45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3">
        <v>25</v>
      </c>
      <c r="B31" s="56" t="s">
        <v>73</v>
      </c>
      <c r="C31" s="54"/>
      <c r="D31" s="45"/>
      <c r="E31" s="45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3">
        <v>26</v>
      </c>
      <c r="B32" s="57" t="s">
        <v>74</v>
      </c>
      <c r="C32" s="54"/>
      <c r="D32" s="45"/>
      <c r="E32" s="45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3">
        <v>27</v>
      </c>
      <c r="B33" s="56" t="s">
        <v>75</v>
      </c>
      <c r="C33" s="54">
        <v>80000</v>
      </c>
      <c r="D33" s="45">
        <v>457.5</v>
      </c>
      <c r="E33" s="45">
        <v>4.5</v>
      </c>
      <c r="F33" s="36">
        <f t="shared" si="0"/>
        <v>2058.75</v>
      </c>
      <c r="G33" s="37">
        <v>10280</v>
      </c>
      <c r="H33" s="38">
        <f t="shared" si="1"/>
        <v>49.933211900425015</v>
      </c>
      <c r="I33" s="39">
        <v>36.130000000000003</v>
      </c>
      <c r="J33" s="38">
        <f t="shared" si="2"/>
        <v>18.040869459623558</v>
      </c>
      <c r="L33" s="53">
        <v>27</v>
      </c>
      <c r="M33" s="56" t="s">
        <v>75</v>
      </c>
      <c r="N33" s="40">
        <f t="shared" si="3"/>
        <v>36.130000000000003</v>
      </c>
      <c r="O33" s="40">
        <f t="shared" si="3"/>
        <v>18.040869459623558</v>
      </c>
      <c r="P33" s="30">
        <v>72.209999999999994</v>
      </c>
      <c r="Q33" s="49">
        <v>0.92</v>
      </c>
      <c r="R33" s="43">
        <f t="shared" si="4"/>
        <v>16597.599902853672</v>
      </c>
      <c r="S33" s="49">
        <v>0.81</v>
      </c>
      <c r="T33" s="43">
        <f t="shared" si="5"/>
        <v>14613.104262295083</v>
      </c>
      <c r="U33" s="49">
        <v>43</v>
      </c>
      <c r="V33" s="49">
        <v>68</v>
      </c>
      <c r="W33" s="30">
        <v>32.979999999999997</v>
      </c>
      <c r="X33" s="30">
        <v>38.81</v>
      </c>
    </row>
    <row r="34" spans="1:24" ht="15.95" customHeight="1">
      <c r="A34" s="53">
        <v>28</v>
      </c>
      <c r="B34" s="57" t="s">
        <v>76</v>
      </c>
      <c r="C34" s="60"/>
      <c r="D34" s="30"/>
      <c r="E34" s="30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3">
        <v>29</v>
      </c>
      <c r="B35" s="61" t="s">
        <v>77</v>
      </c>
      <c r="C35" s="62"/>
      <c r="D35" s="30"/>
      <c r="E35" s="30"/>
      <c r="F35" s="36"/>
      <c r="G35" s="37"/>
      <c r="H35" s="38"/>
      <c r="I35" s="39"/>
      <c r="J35" s="38"/>
      <c r="L35" s="53">
        <v>29</v>
      </c>
      <c r="M35" s="61" t="s">
        <v>77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104</v>
      </c>
      <c r="E3" s="11" t="s">
        <v>7</v>
      </c>
      <c r="F3" t="s">
        <v>105</v>
      </c>
      <c r="G3" s="7"/>
      <c r="L3" s="1"/>
      <c r="M3" s="11" t="s">
        <v>5</v>
      </c>
      <c r="N3" t="str">
        <f>C3</f>
        <v>RSP PIORUNKOWICE</v>
      </c>
      <c r="P3" s="11" t="s">
        <v>7</v>
      </c>
      <c r="Q3" s="12" t="str">
        <f>F3</f>
        <v>29.09.11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106</v>
      </c>
      <c r="L4" s="1"/>
      <c r="M4" s="11" t="s">
        <v>9</v>
      </c>
      <c r="P4" s="11" t="s">
        <v>11</v>
      </c>
      <c r="Q4" s="12" t="str">
        <f>F4</f>
        <v>24.04.11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53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55</v>
      </c>
      <c r="C13" s="48">
        <v>86000</v>
      </c>
      <c r="D13" s="45">
        <v>190</v>
      </c>
      <c r="E13" s="45">
        <v>6</v>
      </c>
      <c r="F13" s="36">
        <f t="shared" ref="F13:F35" si="0">D13*E13</f>
        <v>1140</v>
      </c>
      <c r="G13" s="37">
        <v>3020</v>
      </c>
      <c r="H13" s="38">
        <f t="shared" ref="H13:H35" si="1">G13*10/F13</f>
        <v>26.491228070175438</v>
      </c>
      <c r="I13" s="39">
        <v>47</v>
      </c>
      <c r="J13" s="38">
        <f t="shared" ref="J13:J35" si="2">H13*I13/100</f>
        <v>12.450877192982457</v>
      </c>
      <c r="K13"/>
      <c r="L13" s="46">
        <v>7</v>
      </c>
      <c r="M13" s="34" t="s">
        <v>55</v>
      </c>
      <c r="N13" s="40">
        <f t="shared" ref="N13:O35" si="3">I13</f>
        <v>47</v>
      </c>
      <c r="O13" s="40">
        <f t="shared" si="3"/>
        <v>12.450877192982457</v>
      </c>
      <c r="P13" s="30">
        <v>72.2</v>
      </c>
      <c r="Q13" s="49">
        <v>0.92</v>
      </c>
      <c r="R13" s="43">
        <f t="shared" ref="R13:R35" si="4">O13*Q13*1000</f>
        <v>11454.807017543861</v>
      </c>
      <c r="S13" s="49">
        <v>0.81</v>
      </c>
      <c r="T13" s="43">
        <f t="shared" ref="T13:T35" si="5">O13*S13*1000</f>
        <v>10085.21052631579</v>
      </c>
      <c r="U13" s="49">
        <v>43</v>
      </c>
      <c r="V13" s="49">
        <v>67</v>
      </c>
      <c r="W13" s="30">
        <v>32.29</v>
      </c>
      <c r="X13" s="30">
        <v>39.89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57</v>
      </c>
      <c r="N15" s="40"/>
      <c r="O15" s="40"/>
      <c r="P15" s="50"/>
      <c r="Q15" s="42"/>
      <c r="R15" s="43"/>
      <c r="S15" s="42"/>
      <c r="T15" s="43"/>
      <c r="U15" s="44"/>
      <c r="V15" s="44"/>
      <c r="W15" s="50"/>
      <c r="X15" s="50"/>
    </row>
    <row r="16" spans="1:24" s="6" customFormat="1" ht="15.95" customHeight="1">
      <c r="A16" s="46">
        <v>10</v>
      </c>
      <c r="B16" s="34" t="s">
        <v>58</v>
      </c>
      <c r="C16" s="48">
        <v>88000</v>
      </c>
      <c r="D16" s="45">
        <v>190</v>
      </c>
      <c r="E16" s="45">
        <v>6</v>
      </c>
      <c r="F16" s="36">
        <f t="shared" si="0"/>
        <v>1140</v>
      </c>
      <c r="G16" s="37">
        <v>4035</v>
      </c>
      <c r="H16" s="38">
        <f t="shared" si="1"/>
        <v>35.39473684210526</v>
      </c>
      <c r="I16" s="39">
        <v>50</v>
      </c>
      <c r="J16" s="38">
        <f t="shared" si="2"/>
        <v>17.69736842105263</v>
      </c>
      <c r="K16"/>
      <c r="L16" s="46">
        <v>10</v>
      </c>
      <c r="M16" s="34" t="s">
        <v>58</v>
      </c>
      <c r="N16" s="40">
        <f t="shared" si="3"/>
        <v>50</v>
      </c>
      <c r="O16" s="40">
        <f t="shared" si="3"/>
        <v>17.69736842105263</v>
      </c>
      <c r="P16" s="30">
        <v>75.44</v>
      </c>
      <c r="Q16" s="49">
        <v>0.98</v>
      </c>
      <c r="R16" s="43">
        <f t="shared" si="4"/>
        <v>17343.421052631576</v>
      </c>
      <c r="S16" s="49">
        <v>0.89</v>
      </c>
      <c r="T16" s="43">
        <f t="shared" si="5"/>
        <v>15750.657894736842</v>
      </c>
      <c r="U16" s="49">
        <v>53</v>
      </c>
      <c r="V16" s="49">
        <v>74</v>
      </c>
      <c r="W16" s="30">
        <v>40.43</v>
      </c>
      <c r="X16" s="30">
        <v>33.11</v>
      </c>
    </row>
    <row r="17" spans="1:24" s="6" customFormat="1" ht="15.95" customHeight="1">
      <c r="A17" s="46">
        <v>11</v>
      </c>
      <c r="B17" s="34" t="s">
        <v>59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59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86000</v>
      </c>
      <c r="D19" s="45">
        <v>190</v>
      </c>
      <c r="E19" s="45">
        <v>6</v>
      </c>
      <c r="F19" s="36">
        <f t="shared" si="0"/>
        <v>1140</v>
      </c>
      <c r="G19" s="37">
        <v>4120</v>
      </c>
      <c r="H19" s="38">
        <f t="shared" si="1"/>
        <v>36.140350877192979</v>
      </c>
      <c r="I19" s="39">
        <v>44.3</v>
      </c>
      <c r="J19" s="38">
        <f t="shared" si="2"/>
        <v>16.010175438596487</v>
      </c>
      <c r="K19"/>
      <c r="L19" s="46">
        <v>13</v>
      </c>
      <c r="M19" s="34" t="s">
        <v>61</v>
      </c>
      <c r="N19" s="40">
        <f t="shared" si="3"/>
        <v>44.3</v>
      </c>
      <c r="O19" s="40">
        <f t="shared" si="3"/>
        <v>16.010175438596487</v>
      </c>
      <c r="P19" s="30">
        <v>67.59</v>
      </c>
      <c r="Q19" s="49">
        <v>0.93</v>
      </c>
      <c r="R19" s="43">
        <f t="shared" si="4"/>
        <v>14889.463157894736</v>
      </c>
      <c r="S19" s="49">
        <v>0.83</v>
      </c>
      <c r="T19" s="43">
        <f t="shared" si="5"/>
        <v>13288.445614035083</v>
      </c>
      <c r="U19" s="49">
        <v>43</v>
      </c>
      <c r="V19" s="49">
        <v>68</v>
      </c>
      <c r="W19" s="30">
        <v>35.22</v>
      </c>
      <c r="X19" s="30">
        <v>44.58</v>
      </c>
    </row>
    <row r="20" spans="1:24" s="6" customFormat="1" ht="15.95" customHeight="1">
      <c r="A20" s="46">
        <v>14</v>
      </c>
      <c r="B20" s="34" t="s">
        <v>62</v>
      </c>
      <c r="C20" s="48">
        <v>84000</v>
      </c>
      <c r="D20" s="45">
        <v>190</v>
      </c>
      <c r="E20" s="45">
        <v>6</v>
      </c>
      <c r="F20" s="36">
        <f t="shared" si="0"/>
        <v>1140</v>
      </c>
      <c r="G20" s="37">
        <v>3790</v>
      </c>
      <c r="H20" s="38">
        <f t="shared" si="1"/>
        <v>33.245614035087719</v>
      </c>
      <c r="I20" s="39">
        <v>45</v>
      </c>
      <c r="J20" s="38">
        <f t="shared" si="2"/>
        <v>14.960526315789473</v>
      </c>
      <c r="K20"/>
      <c r="L20" s="46">
        <v>14</v>
      </c>
      <c r="M20" s="34" t="s">
        <v>62</v>
      </c>
      <c r="N20" s="40">
        <f t="shared" si="3"/>
        <v>45</v>
      </c>
      <c r="O20" s="40">
        <f t="shared" si="3"/>
        <v>14.960526315789473</v>
      </c>
      <c r="P20" s="30">
        <v>74.89</v>
      </c>
      <c r="Q20" s="49">
        <v>0.94</v>
      </c>
      <c r="R20" s="43">
        <f t="shared" si="4"/>
        <v>14062.894736842103</v>
      </c>
      <c r="S20" s="49">
        <v>0.85</v>
      </c>
      <c r="T20" s="43">
        <f t="shared" si="5"/>
        <v>12716.44736842105</v>
      </c>
      <c r="U20" s="49">
        <v>38</v>
      </c>
      <c r="V20" s="49">
        <v>67</v>
      </c>
      <c r="W20" s="30">
        <v>44.89</v>
      </c>
      <c r="X20" s="30">
        <v>34.97</v>
      </c>
    </row>
    <row r="21" spans="1:24" s="6" customFormat="1" ht="15.95" customHeight="1">
      <c r="A21" s="46">
        <v>15</v>
      </c>
      <c r="B21" s="34" t="s">
        <v>63</v>
      </c>
      <c r="C21" s="48">
        <v>88000</v>
      </c>
      <c r="D21" s="45">
        <v>190</v>
      </c>
      <c r="E21" s="45">
        <v>6</v>
      </c>
      <c r="F21" s="36">
        <f t="shared" si="0"/>
        <v>1140</v>
      </c>
      <c r="G21" s="37">
        <v>4070</v>
      </c>
      <c r="H21" s="38">
        <f t="shared" si="1"/>
        <v>35.701754385964911</v>
      </c>
      <c r="I21" s="39">
        <v>45.3</v>
      </c>
      <c r="J21" s="38">
        <f t="shared" si="2"/>
        <v>16.172894736842103</v>
      </c>
      <c r="K21"/>
      <c r="L21" s="46">
        <v>15</v>
      </c>
      <c r="M21" s="34" t="s">
        <v>63</v>
      </c>
      <c r="N21" s="40">
        <f t="shared" si="3"/>
        <v>45.3</v>
      </c>
      <c r="O21" s="40">
        <f t="shared" si="3"/>
        <v>16.172894736842103</v>
      </c>
      <c r="P21" s="30">
        <v>73.010000000000005</v>
      </c>
      <c r="Q21" s="49">
        <v>0.88</v>
      </c>
      <c r="R21" s="43">
        <f t="shared" si="4"/>
        <v>14232.14736842105</v>
      </c>
      <c r="S21" s="49">
        <v>0.77</v>
      </c>
      <c r="T21" s="43">
        <f t="shared" si="5"/>
        <v>12453.128947368419</v>
      </c>
      <c r="U21" s="49">
        <v>42</v>
      </c>
      <c r="V21" s="49">
        <v>65</v>
      </c>
      <c r="W21" s="30">
        <v>37.020000000000003</v>
      </c>
      <c r="X21" s="30">
        <v>39.32</v>
      </c>
    </row>
    <row r="22" spans="1:24" s="52" customFormat="1" ht="15.95" customHeight="1">
      <c r="A22" s="46">
        <v>16</v>
      </c>
      <c r="B22" s="34" t="s">
        <v>64</v>
      </c>
      <c r="C22" s="48">
        <v>86000</v>
      </c>
      <c r="D22" s="45">
        <v>190</v>
      </c>
      <c r="E22" s="45">
        <v>6</v>
      </c>
      <c r="F22" s="36">
        <f t="shared" si="0"/>
        <v>1140</v>
      </c>
      <c r="G22" s="37">
        <v>4120</v>
      </c>
      <c r="H22" s="38">
        <f t="shared" si="1"/>
        <v>36.140350877192979</v>
      </c>
      <c r="I22" s="39">
        <v>45.7</v>
      </c>
      <c r="J22" s="38">
        <f t="shared" si="2"/>
        <v>16.516140350877194</v>
      </c>
      <c r="L22" s="46">
        <v>16</v>
      </c>
      <c r="M22" s="34" t="s">
        <v>64</v>
      </c>
      <c r="N22" s="40">
        <f t="shared" si="3"/>
        <v>45.7</v>
      </c>
      <c r="O22" s="40">
        <f t="shared" si="3"/>
        <v>16.516140350877194</v>
      </c>
      <c r="P22" s="30">
        <v>73.44</v>
      </c>
      <c r="Q22" s="49">
        <v>0.92</v>
      </c>
      <c r="R22" s="43">
        <f t="shared" si="4"/>
        <v>15194.84912280702</v>
      </c>
      <c r="S22" s="49">
        <v>0.82</v>
      </c>
      <c r="T22" s="43">
        <f t="shared" si="5"/>
        <v>13543.235087719298</v>
      </c>
      <c r="U22" s="49">
        <v>41</v>
      </c>
      <c r="V22" s="49">
        <v>67</v>
      </c>
      <c r="W22" s="30">
        <v>37.4</v>
      </c>
      <c r="X22" s="30">
        <v>38.78</v>
      </c>
    </row>
    <row r="23" spans="1:24" s="6" customFormat="1" ht="15.95" customHeight="1">
      <c r="A23" s="46">
        <v>17</v>
      </c>
      <c r="B23" s="34" t="s">
        <v>65</v>
      </c>
      <c r="C23" s="48">
        <v>88000</v>
      </c>
      <c r="D23" s="45">
        <v>190</v>
      </c>
      <c r="E23" s="45">
        <v>6</v>
      </c>
      <c r="F23" s="36">
        <f t="shared" si="0"/>
        <v>1140</v>
      </c>
      <c r="G23" s="37">
        <v>3870</v>
      </c>
      <c r="H23" s="38">
        <f t="shared" si="1"/>
        <v>33.94736842105263</v>
      </c>
      <c r="I23" s="39">
        <v>43.7</v>
      </c>
      <c r="J23" s="38">
        <f t="shared" si="2"/>
        <v>14.835000000000001</v>
      </c>
      <c r="K23"/>
      <c r="L23" s="46">
        <v>17</v>
      </c>
      <c r="M23" s="34" t="s">
        <v>65</v>
      </c>
      <c r="N23" s="40">
        <f t="shared" si="3"/>
        <v>43.7</v>
      </c>
      <c r="O23" s="40">
        <f t="shared" si="3"/>
        <v>14.835000000000001</v>
      </c>
      <c r="P23" s="30">
        <v>74.13</v>
      </c>
      <c r="Q23" s="49">
        <v>0.92</v>
      </c>
      <c r="R23" s="43">
        <f t="shared" si="4"/>
        <v>13648.2</v>
      </c>
      <c r="S23" s="49">
        <v>0.82</v>
      </c>
      <c r="T23" s="43">
        <f t="shared" si="5"/>
        <v>12164.7</v>
      </c>
      <c r="U23" s="49">
        <v>44</v>
      </c>
      <c r="V23" s="49">
        <v>68</v>
      </c>
      <c r="W23" s="30">
        <v>38.14</v>
      </c>
      <c r="X23" s="30">
        <v>36.85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86000</v>
      </c>
      <c r="D25" s="45">
        <v>190</v>
      </c>
      <c r="E25" s="45">
        <v>6</v>
      </c>
      <c r="F25" s="36">
        <f t="shared" si="0"/>
        <v>1140</v>
      </c>
      <c r="G25" s="37">
        <v>3440</v>
      </c>
      <c r="H25" s="38">
        <f t="shared" si="1"/>
        <v>30.17543859649123</v>
      </c>
      <c r="I25" s="39">
        <v>47.3</v>
      </c>
      <c r="J25" s="38">
        <f t="shared" si="2"/>
        <v>14.272982456140351</v>
      </c>
      <c r="L25" s="53">
        <v>19</v>
      </c>
      <c r="M25" s="34" t="s">
        <v>67</v>
      </c>
      <c r="N25" s="40">
        <f t="shared" si="3"/>
        <v>47.3</v>
      </c>
      <c r="O25" s="40">
        <f t="shared" si="3"/>
        <v>14.272982456140351</v>
      </c>
      <c r="P25" s="30">
        <v>73.11</v>
      </c>
      <c r="Q25" s="49">
        <v>0.96</v>
      </c>
      <c r="R25" s="43">
        <f t="shared" si="4"/>
        <v>13702.063157894736</v>
      </c>
      <c r="S25" s="49">
        <v>0.86</v>
      </c>
      <c r="T25" s="43">
        <f t="shared" si="5"/>
        <v>12274.764912280702</v>
      </c>
      <c r="U25" s="49">
        <v>46</v>
      </c>
      <c r="V25" s="49">
        <v>71</v>
      </c>
      <c r="W25" s="30">
        <v>40.619999999999997</v>
      </c>
      <c r="X25" s="30">
        <v>38.6</v>
      </c>
    </row>
    <row r="26" spans="1:24" ht="15.95" customHeight="1">
      <c r="A26" s="53">
        <v>20</v>
      </c>
      <c r="B26" s="34" t="s">
        <v>68</v>
      </c>
      <c r="C26" s="54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48">
        <v>88000</v>
      </c>
      <c r="D27" s="45">
        <v>190</v>
      </c>
      <c r="E27" s="45">
        <v>6</v>
      </c>
      <c r="F27" s="36">
        <f t="shared" si="0"/>
        <v>1140</v>
      </c>
      <c r="G27" s="37">
        <v>3980</v>
      </c>
      <c r="H27" s="38">
        <f t="shared" si="1"/>
        <v>34.912280701754383</v>
      </c>
      <c r="I27" s="39">
        <v>44</v>
      </c>
      <c r="J27" s="38">
        <f t="shared" si="2"/>
        <v>15.361403508771927</v>
      </c>
      <c r="L27" s="53">
        <v>21</v>
      </c>
      <c r="M27" s="34" t="s">
        <v>69</v>
      </c>
      <c r="N27" s="40">
        <f t="shared" si="3"/>
        <v>44</v>
      </c>
      <c r="O27" s="40">
        <f t="shared" si="3"/>
        <v>15.361403508771927</v>
      </c>
      <c r="P27" s="30">
        <v>70.55</v>
      </c>
      <c r="Q27" s="49">
        <v>0.92</v>
      </c>
      <c r="R27" s="43">
        <f t="shared" si="4"/>
        <v>14132.491228070174</v>
      </c>
      <c r="S27" s="49">
        <v>0.82</v>
      </c>
      <c r="T27" s="43">
        <f t="shared" si="5"/>
        <v>12596.350877192979</v>
      </c>
      <c r="U27" s="49">
        <v>42</v>
      </c>
      <c r="V27" s="49">
        <v>67</v>
      </c>
      <c r="W27" s="30">
        <v>33.51</v>
      </c>
      <c r="X27" s="30">
        <v>42.55</v>
      </c>
    </row>
    <row r="28" spans="1:24" ht="15.95" customHeight="1">
      <c r="A28" s="53">
        <v>22</v>
      </c>
      <c r="B28" s="47" t="s">
        <v>70</v>
      </c>
      <c r="C28" s="48">
        <v>88000</v>
      </c>
      <c r="D28" s="45">
        <v>190</v>
      </c>
      <c r="E28" s="45">
        <v>6</v>
      </c>
      <c r="F28" s="36">
        <f t="shared" si="0"/>
        <v>1140</v>
      </c>
      <c r="G28" s="37">
        <v>3760</v>
      </c>
      <c r="H28" s="38">
        <f t="shared" si="1"/>
        <v>32.982456140350877</v>
      </c>
      <c r="I28" s="39">
        <v>43</v>
      </c>
      <c r="J28" s="38">
        <f t="shared" si="2"/>
        <v>14.182456140350878</v>
      </c>
      <c r="L28" s="53">
        <v>22</v>
      </c>
      <c r="M28" s="47" t="s">
        <v>70</v>
      </c>
      <c r="N28" s="40">
        <f t="shared" si="3"/>
        <v>43</v>
      </c>
      <c r="O28" s="40">
        <f t="shared" si="3"/>
        <v>14.182456140350878</v>
      </c>
      <c r="P28" s="50">
        <v>73.14</v>
      </c>
      <c r="Q28" s="49">
        <v>0.94</v>
      </c>
      <c r="R28" s="43">
        <f t="shared" si="4"/>
        <v>13331.508771929824</v>
      </c>
      <c r="S28" s="49">
        <v>0.84</v>
      </c>
      <c r="T28" s="43">
        <f t="shared" si="5"/>
        <v>11913.263157894737</v>
      </c>
      <c r="U28" s="49">
        <v>39</v>
      </c>
      <c r="V28" s="49">
        <v>67</v>
      </c>
      <c r="W28" s="50">
        <v>37.159999999999997</v>
      </c>
      <c r="X28" s="50">
        <v>38.200000000000003</v>
      </c>
    </row>
    <row r="29" spans="1:24" ht="15.95" customHeight="1">
      <c r="A29" s="53">
        <v>23</v>
      </c>
      <c r="B29" s="34" t="s">
        <v>71</v>
      </c>
      <c r="C29" s="54"/>
      <c r="D29" s="45"/>
      <c r="E29" s="45"/>
      <c r="F29" s="36"/>
      <c r="G29" s="37"/>
      <c r="H29" s="38"/>
      <c r="I29" s="39"/>
      <c r="J29" s="38"/>
      <c r="L29" s="53">
        <v>23</v>
      </c>
      <c r="M29" s="34" t="s">
        <v>71</v>
      </c>
      <c r="N29" s="40"/>
      <c r="O29" s="40"/>
      <c r="P29" s="50"/>
      <c r="Q29" s="42"/>
      <c r="R29" s="43"/>
      <c r="S29" s="42"/>
      <c r="T29" s="43"/>
      <c r="U29" s="44"/>
      <c r="V29" s="44"/>
      <c r="W29" s="50"/>
      <c r="X29" s="50"/>
    </row>
    <row r="30" spans="1:24" ht="15.95" customHeight="1">
      <c r="A30" s="53">
        <v>24</v>
      </c>
      <c r="B30" s="55" t="s">
        <v>72</v>
      </c>
      <c r="C30" s="54"/>
      <c r="D30" s="45"/>
      <c r="E30" s="45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3">
        <v>25</v>
      </c>
      <c r="B31" s="56" t="s">
        <v>73</v>
      </c>
      <c r="C31" s="54"/>
      <c r="D31" s="45"/>
      <c r="E31" s="45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3">
        <v>26</v>
      </c>
      <c r="B32" s="57" t="s">
        <v>74</v>
      </c>
      <c r="C32" s="48">
        <v>86000</v>
      </c>
      <c r="D32" s="45">
        <v>190</v>
      </c>
      <c r="E32" s="45">
        <v>6</v>
      </c>
      <c r="F32" s="36">
        <f t="shared" si="0"/>
        <v>1140</v>
      </c>
      <c r="G32" s="37">
        <v>3745</v>
      </c>
      <c r="H32" s="38">
        <f t="shared" si="1"/>
        <v>32.850877192982459</v>
      </c>
      <c r="I32" s="39">
        <v>40.700000000000003</v>
      </c>
      <c r="J32" s="38">
        <f t="shared" si="2"/>
        <v>13.370307017543862</v>
      </c>
      <c r="L32" s="53">
        <v>26</v>
      </c>
      <c r="M32" s="57" t="s">
        <v>74</v>
      </c>
      <c r="N32" s="40">
        <f t="shared" si="3"/>
        <v>40.700000000000003</v>
      </c>
      <c r="O32" s="40">
        <f t="shared" si="3"/>
        <v>13.370307017543862</v>
      </c>
      <c r="P32" s="30">
        <v>70.930000000000007</v>
      </c>
      <c r="Q32" s="49">
        <v>0.92</v>
      </c>
      <c r="R32" s="43">
        <f t="shared" si="4"/>
        <v>12300.682456140354</v>
      </c>
      <c r="S32" s="49">
        <v>0.82</v>
      </c>
      <c r="T32" s="43">
        <f t="shared" si="5"/>
        <v>10963.651754385966</v>
      </c>
      <c r="U32" s="49">
        <v>40</v>
      </c>
      <c r="V32" s="49">
        <v>67</v>
      </c>
      <c r="W32" s="30">
        <v>36.92</v>
      </c>
      <c r="X32" s="30">
        <v>39.71</v>
      </c>
    </row>
    <row r="33" spans="1:24" ht="15.95" customHeight="1">
      <c r="A33" s="53">
        <v>27</v>
      </c>
      <c r="B33" s="56" t="s">
        <v>75</v>
      </c>
      <c r="C33" s="48">
        <v>86000</v>
      </c>
      <c r="D33" s="45">
        <v>190</v>
      </c>
      <c r="E33" s="45">
        <v>6</v>
      </c>
      <c r="F33" s="36">
        <f t="shared" si="0"/>
        <v>1140</v>
      </c>
      <c r="G33" s="37">
        <v>4115</v>
      </c>
      <c r="H33" s="38">
        <f t="shared" si="1"/>
        <v>36.096491228070178</v>
      </c>
      <c r="I33" s="39">
        <v>45.7</v>
      </c>
      <c r="J33" s="38">
        <f t="shared" si="2"/>
        <v>16.496096491228073</v>
      </c>
      <c r="L33" s="53">
        <v>27</v>
      </c>
      <c r="M33" s="56" t="s">
        <v>75</v>
      </c>
      <c r="N33" s="40">
        <f t="shared" si="3"/>
        <v>45.7</v>
      </c>
      <c r="O33" s="40">
        <f t="shared" si="3"/>
        <v>16.496096491228073</v>
      </c>
      <c r="P33" s="30">
        <v>71.67</v>
      </c>
      <c r="Q33" s="49">
        <v>0.92</v>
      </c>
      <c r="R33" s="43">
        <f t="shared" si="4"/>
        <v>15176.408771929828</v>
      </c>
      <c r="S33" s="49">
        <v>0.82</v>
      </c>
      <c r="T33" s="43">
        <f t="shared" si="5"/>
        <v>13526.799122807019</v>
      </c>
      <c r="U33" s="49">
        <v>43</v>
      </c>
      <c r="V33" s="49">
        <v>68</v>
      </c>
      <c r="W33" s="30">
        <v>37.159999999999997</v>
      </c>
      <c r="X33" s="30">
        <v>40.07</v>
      </c>
    </row>
    <row r="34" spans="1:24" ht="15.95" customHeight="1">
      <c r="A34" s="53">
        <v>28</v>
      </c>
      <c r="B34" s="57" t="s">
        <v>76</v>
      </c>
      <c r="C34" s="54"/>
      <c r="D34" s="45"/>
      <c r="E34" s="45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50"/>
      <c r="Q34" s="42"/>
      <c r="R34" s="43"/>
      <c r="S34" s="42"/>
      <c r="T34" s="43"/>
      <c r="U34" s="44"/>
      <c r="V34" s="44"/>
      <c r="W34" s="50"/>
      <c r="X34" s="50"/>
    </row>
    <row r="35" spans="1:24" ht="15.95" customHeight="1">
      <c r="A35" s="53">
        <v>29</v>
      </c>
      <c r="B35" s="61" t="s">
        <v>77</v>
      </c>
      <c r="C35" s="48">
        <v>86000</v>
      </c>
      <c r="D35" s="45">
        <v>190</v>
      </c>
      <c r="E35" s="45">
        <v>6</v>
      </c>
      <c r="F35" s="36">
        <f t="shared" si="0"/>
        <v>1140</v>
      </c>
      <c r="G35" s="37">
        <v>4430</v>
      </c>
      <c r="H35" s="38">
        <f t="shared" si="1"/>
        <v>38.859649122807021</v>
      </c>
      <c r="I35" s="39">
        <v>43.7</v>
      </c>
      <c r="J35" s="38">
        <f t="shared" si="2"/>
        <v>16.981666666666669</v>
      </c>
      <c r="L35" s="53">
        <v>29</v>
      </c>
      <c r="M35" s="61" t="s">
        <v>77</v>
      </c>
      <c r="N35" s="40">
        <f t="shared" si="3"/>
        <v>43.7</v>
      </c>
      <c r="O35" s="40">
        <f t="shared" si="3"/>
        <v>16.981666666666669</v>
      </c>
      <c r="P35" s="30">
        <v>71.8</v>
      </c>
      <c r="Q35" s="49">
        <v>0.92</v>
      </c>
      <c r="R35" s="43">
        <f t="shared" si="4"/>
        <v>15623.133333333337</v>
      </c>
      <c r="S35" s="49">
        <v>0.82</v>
      </c>
      <c r="T35" s="43">
        <f t="shared" si="5"/>
        <v>13924.966666666667</v>
      </c>
      <c r="U35" s="49">
        <v>35</v>
      </c>
      <c r="V35" s="49">
        <v>65</v>
      </c>
      <c r="W35" s="30">
        <v>35.35</v>
      </c>
      <c r="X35" s="30">
        <v>39.54</v>
      </c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K7" sqref="K7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107</v>
      </c>
      <c r="E3" s="11" t="s">
        <v>7</v>
      </c>
      <c r="F3" t="s">
        <v>8</v>
      </c>
      <c r="G3" s="7"/>
      <c r="L3" s="1"/>
      <c r="M3" s="11" t="s">
        <v>5</v>
      </c>
      <c r="N3" t="str">
        <f>C3</f>
        <v>LAPCZYK</v>
      </c>
      <c r="P3" s="11" t="s">
        <v>7</v>
      </c>
      <c r="Q3" s="12" t="str">
        <f>F3</f>
        <v>28.09.11</v>
      </c>
      <c r="R3" s="7"/>
      <c r="S3" s="4"/>
      <c r="V3" s="13"/>
    </row>
    <row r="4" spans="1:24">
      <c r="B4" s="11" t="s">
        <v>9</v>
      </c>
      <c r="E4" s="11" t="s">
        <v>11</v>
      </c>
      <c r="F4" t="s">
        <v>97</v>
      </c>
      <c r="L4" s="1"/>
      <c r="M4" s="11" t="s">
        <v>9</v>
      </c>
      <c r="P4" s="11" t="s">
        <v>11</v>
      </c>
      <c r="Q4" s="12" t="str">
        <f>F4</f>
        <v>19.04.11</v>
      </c>
      <c r="R4" s="3"/>
      <c r="S4" s="4"/>
    </row>
    <row r="5" spans="1:24" s="13" customFormat="1" ht="14.25">
      <c r="A5" s="14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 t="s">
        <v>19</v>
      </c>
      <c r="H5" s="17" t="s">
        <v>20</v>
      </c>
      <c r="I5" s="18" t="s">
        <v>21</v>
      </c>
      <c r="J5" s="15" t="s">
        <v>22</v>
      </c>
      <c r="K5"/>
      <c r="L5" s="14" t="s">
        <v>13</v>
      </c>
      <c r="M5" s="15" t="s">
        <v>14</v>
      </c>
      <c r="N5" s="18" t="s">
        <v>23</v>
      </c>
      <c r="O5" s="15" t="s">
        <v>24</v>
      </c>
      <c r="P5" s="19" t="s">
        <v>25</v>
      </c>
      <c r="Q5" s="19" t="s">
        <v>26</v>
      </c>
      <c r="R5" s="20" t="s">
        <v>27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28</v>
      </c>
      <c r="B6" s="24" t="s">
        <v>29</v>
      </c>
      <c r="C6" s="24" t="s">
        <v>30</v>
      </c>
      <c r="D6" s="24" t="s">
        <v>31</v>
      </c>
      <c r="E6" s="24" t="s">
        <v>32</v>
      </c>
      <c r="F6" s="24" t="s">
        <v>33</v>
      </c>
      <c r="G6" s="25" t="s">
        <v>34</v>
      </c>
      <c r="H6" s="26" t="s">
        <v>35</v>
      </c>
      <c r="I6" s="27" t="s">
        <v>36</v>
      </c>
      <c r="J6" s="24" t="s">
        <v>37</v>
      </c>
      <c r="K6"/>
      <c r="L6" s="23" t="s">
        <v>28</v>
      </c>
      <c r="M6" s="24" t="s">
        <v>29</v>
      </c>
      <c r="N6" s="27" t="s">
        <v>38</v>
      </c>
      <c r="O6" s="24" t="s">
        <v>39</v>
      </c>
      <c r="P6" s="28" t="s">
        <v>40</v>
      </c>
      <c r="Q6" s="27" t="s">
        <v>41</v>
      </c>
      <c r="R6" s="29" t="s">
        <v>42</v>
      </c>
      <c r="S6" s="26" t="s">
        <v>43</v>
      </c>
      <c r="T6" s="27" t="s">
        <v>44</v>
      </c>
      <c r="U6" s="27" t="s">
        <v>45</v>
      </c>
      <c r="V6" s="30" t="s">
        <v>46</v>
      </c>
      <c r="W6" s="30" t="s">
        <v>47</v>
      </c>
      <c r="X6" s="31" t="s">
        <v>48</v>
      </c>
    </row>
    <row r="7" spans="1:24" s="6" customFormat="1" ht="15.95" customHeight="1">
      <c r="A7" s="33">
        <v>1</v>
      </c>
      <c r="B7" s="34" t="s">
        <v>49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49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50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50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51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51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52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52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53</v>
      </c>
      <c r="C11" s="48">
        <v>90000</v>
      </c>
      <c r="D11" s="45">
        <v>301</v>
      </c>
      <c r="E11" s="45">
        <v>4.5</v>
      </c>
      <c r="F11" s="36">
        <f t="shared" ref="F11:F35" si="0">D11*E11</f>
        <v>1354.5</v>
      </c>
      <c r="G11" s="37">
        <v>7155</v>
      </c>
      <c r="H11" s="38">
        <f t="shared" ref="H11:H35" si="1">G11*10/F11</f>
        <v>52.823920265780728</v>
      </c>
      <c r="I11" s="39">
        <v>47.7</v>
      </c>
      <c r="J11" s="38">
        <f t="shared" ref="J11:J35" si="2">H11*I11/100</f>
        <v>25.197009966777408</v>
      </c>
      <c r="K11"/>
      <c r="L11" s="46">
        <v>5</v>
      </c>
      <c r="M11" s="47" t="s">
        <v>53</v>
      </c>
      <c r="N11" s="40">
        <f t="shared" ref="N11:O35" si="3">I11</f>
        <v>47.7</v>
      </c>
      <c r="O11" s="40">
        <f t="shared" si="3"/>
        <v>25.197009966777408</v>
      </c>
      <c r="P11" s="30">
        <v>74.03</v>
      </c>
      <c r="Q11" s="49">
        <v>0.94</v>
      </c>
      <c r="R11" s="43">
        <f t="shared" ref="R11:R35" si="4">O11*Q11*1000</f>
        <v>23685.18936877076</v>
      </c>
      <c r="S11" s="49">
        <v>0.84</v>
      </c>
      <c r="T11" s="43">
        <f t="shared" ref="T11:T35" si="5">O11*S11*1000</f>
        <v>21165.488372093023</v>
      </c>
      <c r="U11" s="49">
        <v>50</v>
      </c>
      <c r="V11" s="49">
        <v>71</v>
      </c>
      <c r="W11" s="30">
        <v>36.869999999999997</v>
      </c>
      <c r="X11" s="30">
        <v>35.880000000000003</v>
      </c>
    </row>
    <row r="12" spans="1:24" s="6" customFormat="1" ht="15.95" customHeight="1">
      <c r="A12" s="46">
        <v>6</v>
      </c>
      <c r="B12" s="47" t="s">
        <v>54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54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55</v>
      </c>
      <c r="C13" s="48">
        <v>90000</v>
      </c>
      <c r="D13" s="45">
        <v>307</v>
      </c>
      <c r="E13" s="45">
        <v>4.5</v>
      </c>
      <c r="F13" s="36">
        <f t="shared" si="0"/>
        <v>1381.5</v>
      </c>
      <c r="G13" s="37">
        <v>7746</v>
      </c>
      <c r="H13" s="38">
        <f t="shared" si="1"/>
        <v>56.069489685124864</v>
      </c>
      <c r="I13" s="39">
        <v>42.3</v>
      </c>
      <c r="J13" s="38">
        <f t="shared" si="2"/>
        <v>23.717394136807815</v>
      </c>
      <c r="K13"/>
      <c r="L13" s="46">
        <v>7</v>
      </c>
      <c r="M13" s="34" t="s">
        <v>55</v>
      </c>
      <c r="N13" s="40">
        <f t="shared" si="3"/>
        <v>42.3</v>
      </c>
      <c r="O13" s="40">
        <f t="shared" si="3"/>
        <v>23.717394136807815</v>
      </c>
      <c r="P13" s="30">
        <v>69.84</v>
      </c>
      <c r="Q13" s="49">
        <v>0.91</v>
      </c>
      <c r="R13" s="43">
        <f t="shared" si="4"/>
        <v>21582.828664495115</v>
      </c>
      <c r="S13" s="49">
        <v>0.81</v>
      </c>
      <c r="T13" s="43">
        <f t="shared" si="5"/>
        <v>19211.089250814333</v>
      </c>
      <c r="U13" s="49">
        <v>49</v>
      </c>
      <c r="V13" s="49">
        <v>70</v>
      </c>
      <c r="W13" s="30">
        <v>30.89</v>
      </c>
      <c r="X13" s="30">
        <v>42.11</v>
      </c>
    </row>
    <row r="14" spans="1:24" s="6" customFormat="1" ht="15.95" customHeight="1">
      <c r="A14" s="46">
        <v>8</v>
      </c>
      <c r="B14" s="47" t="s">
        <v>56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56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57</v>
      </c>
      <c r="C15" s="48">
        <v>90000</v>
      </c>
      <c r="D15" s="45">
        <v>314</v>
      </c>
      <c r="E15" s="45">
        <v>4.5</v>
      </c>
      <c r="F15" s="36">
        <f t="shared" si="0"/>
        <v>1413</v>
      </c>
      <c r="G15" s="37">
        <v>8178</v>
      </c>
      <c r="H15" s="38">
        <f t="shared" si="1"/>
        <v>57.876857749469217</v>
      </c>
      <c r="I15" s="39">
        <v>39.700000000000003</v>
      </c>
      <c r="J15" s="38">
        <f t="shared" si="2"/>
        <v>22.97711252653928</v>
      </c>
      <c r="K15"/>
      <c r="L15" s="46">
        <v>9</v>
      </c>
      <c r="M15" s="34" t="s">
        <v>57</v>
      </c>
      <c r="N15" s="40">
        <f t="shared" si="3"/>
        <v>39.700000000000003</v>
      </c>
      <c r="O15" s="40">
        <f t="shared" si="3"/>
        <v>22.97711252653928</v>
      </c>
      <c r="P15" s="30">
        <v>72.19</v>
      </c>
      <c r="Q15" s="49">
        <v>0.93</v>
      </c>
      <c r="R15" s="43">
        <f t="shared" si="4"/>
        <v>21368.714649681533</v>
      </c>
      <c r="S15" s="49">
        <v>0.83</v>
      </c>
      <c r="T15" s="43">
        <f t="shared" si="5"/>
        <v>19071.003397027602</v>
      </c>
      <c r="U15" s="49">
        <v>53</v>
      </c>
      <c r="V15" s="49">
        <v>71</v>
      </c>
      <c r="W15" s="30">
        <v>41.28</v>
      </c>
      <c r="X15" s="30">
        <v>37.19</v>
      </c>
    </row>
    <row r="16" spans="1:24" s="6" customFormat="1" ht="15.95" customHeight="1">
      <c r="A16" s="46">
        <v>10</v>
      </c>
      <c r="B16" s="34" t="s">
        <v>58</v>
      </c>
      <c r="C16" s="48">
        <v>90000</v>
      </c>
      <c r="D16" s="45">
        <v>321</v>
      </c>
      <c r="E16" s="45">
        <v>4.5</v>
      </c>
      <c r="F16" s="36">
        <f t="shared" si="0"/>
        <v>1444.5</v>
      </c>
      <c r="G16" s="37">
        <v>7362</v>
      </c>
      <c r="H16" s="38">
        <f t="shared" si="1"/>
        <v>50.965732087227416</v>
      </c>
      <c r="I16" s="39">
        <v>51.33</v>
      </c>
      <c r="J16" s="38">
        <f t="shared" si="2"/>
        <v>26.160710280373834</v>
      </c>
      <c r="K16"/>
      <c r="L16" s="46">
        <v>10</v>
      </c>
      <c r="M16" s="34" t="s">
        <v>58</v>
      </c>
      <c r="N16" s="40">
        <f t="shared" si="3"/>
        <v>51.33</v>
      </c>
      <c r="O16" s="40">
        <f t="shared" si="3"/>
        <v>26.160710280373834</v>
      </c>
      <c r="P16" s="30">
        <v>76.97</v>
      </c>
      <c r="Q16" s="49">
        <v>0.98</v>
      </c>
      <c r="R16" s="43">
        <f t="shared" si="4"/>
        <v>25637.496074766357</v>
      </c>
      <c r="S16" s="49">
        <v>0.89</v>
      </c>
      <c r="T16" s="43">
        <f t="shared" si="5"/>
        <v>23283.032149532712</v>
      </c>
      <c r="U16" s="49">
        <v>56</v>
      </c>
      <c r="V16" s="49">
        <v>75</v>
      </c>
      <c r="W16" s="30">
        <v>42.08</v>
      </c>
      <c r="X16" s="30">
        <v>31.9</v>
      </c>
    </row>
    <row r="17" spans="1:24" s="6" customFormat="1" ht="15.95" customHeight="1">
      <c r="A17" s="46">
        <v>11</v>
      </c>
      <c r="B17" s="34" t="s">
        <v>59</v>
      </c>
      <c r="C17" s="48">
        <v>90000</v>
      </c>
      <c r="D17" s="45">
        <v>328</v>
      </c>
      <c r="E17" s="45">
        <v>4.5</v>
      </c>
      <c r="F17" s="36">
        <f t="shared" si="0"/>
        <v>1476</v>
      </c>
      <c r="G17" s="37">
        <v>8031</v>
      </c>
      <c r="H17" s="38">
        <f t="shared" si="1"/>
        <v>54.41056910569106</v>
      </c>
      <c r="I17" s="39">
        <v>45.7</v>
      </c>
      <c r="J17" s="38">
        <f t="shared" si="2"/>
        <v>24.865630081300814</v>
      </c>
      <c r="K17"/>
      <c r="L17" s="46">
        <v>11</v>
      </c>
      <c r="M17" s="34" t="s">
        <v>59</v>
      </c>
      <c r="N17" s="40">
        <f t="shared" si="3"/>
        <v>45.7</v>
      </c>
      <c r="O17" s="40">
        <f t="shared" si="3"/>
        <v>24.865630081300814</v>
      </c>
      <c r="P17" s="30">
        <v>71.78</v>
      </c>
      <c r="Q17" s="49">
        <v>0.93</v>
      </c>
      <c r="R17" s="43">
        <f t="shared" si="4"/>
        <v>23125.03597560976</v>
      </c>
      <c r="S17" s="49">
        <v>0.83</v>
      </c>
      <c r="T17" s="43">
        <f t="shared" si="5"/>
        <v>20638.472967479676</v>
      </c>
      <c r="U17" s="49">
        <v>43</v>
      </c>
      <c r="V17" s="49">
        <v>68</v>
      </c>
      <c r="W17" s="30">
        <v>39.659999999999997</v>
      </c>
      <c r="X17" s="30">
        <v>37.15</v>
      </c>
    </row>
    <row r="18" spans="1:24" s="6" customFormat="1" ht="15.95" customHeight="1">
      <c r="A18" s="46">
        <v>12</v>
      </c>
      <c r="B18" s="34" t="s">
        <v>60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60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61</v>
      </c>
      <c r="C19" s="48">
        <v>90000</v>
      </c>
      <c r="D19" s="45">
        <v>335</v>
      </c>
      <c r="E19" s="45">
        <v>4.5</v>
      </c>
      <c r="F19" s="36">
        <f t="shared" si="0"/>
        <v>1507.5</v>
      </c>
      <c r="G19" s="37">
        <v>9027</v>
      </c>
      <c r="H19" s="38">
        <f t="shared" si="1"/>
        <v>59.880597014925371</v>
      </c>
      <c r="I19" s="39">
        <v>44</v>
      </c>
      <c r="J19" s="38">
        <f t="shared" si="2"/>
        <v>26.347462686567166</v>
      </c>
      <c r="K19"/>
      <c r="L19" s="46">
        <v>13</v>
      </c>
      <c r="M19" s="34" t="s">
        <v>61</v>
      </c>
      <c r="N19" s="40">
        <f t="shared" si="3"/>
        <v>44</v>
      </c>
      <c r="O19" s="40">
        <f t="shared" si="3"/>
        <v>26.347462686567166</v>
      </c>
      <c r="P19" s="30">
        <v>76.27</v>
      </c>
      <c r="Q19" s="49">
        <v>0.97</v>
      </c>
      <c r="R19" s="43">
        <f t="shared" si="4"/>
        <v>25557.038805970151</v>
      </c>
      <c r="S19" s="49">
        <v>0.88</v>
      </c>
      <c r="T19" s="43">
        <f t="shared" si="5"/>
        <v>23185.767164179109</v>
      </c>
      <c r="U19" s="49">
        <v>52</v>
      </c>
      <c r="V19" s="49">
        <v>73</v>
      </c>
      <c r="W19" s="30">
        <v>41.18</v>
      </c>
      <c r="X19" s="30">
        <v>33.25</v>
      </c>
    </row>
    <row r="20" spans="1:24" s="6" customFormat="1" ht="15.95" customHeight="1">
      <c r="A20" s="46">
        <v>14</v>
      </c>
      <c r="B20" s="34" t="s">
        <v>62</v>
      </c>
      <c r="C20" s="48">
        <v>90000</v>
      </c>
      <c r="D20" s="45">
        <v>342</v>
      </c>
      <c r="E20" s="45">
        <v>4.5</v>
      </c>
      <c r="F20" s="36">
        <f t="shared" si="0"/>
        <v>1539</v>
      </c>
      <c r="G20" s="37">
        <v>8922</v>
      </c>
      <c r="H20" s="38">
        <f t="shared" si="1"/>
        <v>57.972709551656919</v>
      </c>
      <c r="I20" s="39">
        <v>41.3</v>
      </c>
      <c r="J20" s="38">
        <f t="shared" si="2"/>
        <v>23.942729044834305</v>
      </c>
      <c r="K20"/>
      <c r="L20" s="46">
        <v>14</v>
      </c>
      <c r="M20" s="34" t="s">
        <v>62</v>
      </c>
      <c r="N20" s="40">
        <f t="shared" si="3"/>
        <v>41.3</v>
      </c>
      <c r="O20" s="40">
        <f t="shared" si="3"/>
        <v>23.942729044834305</v>
      </c>
      <c r="P20" s="30">
        <v>73.52</v>
      </c>
      <c r="Q20" s="49">
        <v>0.95</v>
      </c>
      <c r="R20" s="43">
        <f t="shared" si="4"/>
        <v>22745.592592592591</v>
      </c>
      <c r="S20" s="49">
        <v>0.85</v>
      </c>
      <c r="T20" s="43">
        <f t="shared" si="5"/>
        <v>20351.319688109157</v>
      </c>
      <c r="U20" s="49">
        <v>50</v>
      </c>
      <c r="V20" s="49">
        <v>71</v>
      </c>
      <c r="W20" s="30">
        <v>38.479999999999997</v>
      </c>
      <c r="X20" s="30">
        <v>35.28</v>
      </c>
    </row>
    <row r="21" spans="1:24" s="6" customFormat="1" ht="15.95" customHeight="1">
      <c r="A21" s="46">
        <v>15</v>
      </c>
      <c r="B21" s="34" t="s">
        <v>63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63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2" customFormat="1" ht="15.95" customHeight="1">
      <c r="A22" s="46">
        <v>16</v>
      </c>
      <c r="B22" s="34" t="s">
        <v>64</v>
      </c>
      <c r="C22" s="48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64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65</v>
      </c>
      <c r="C23" s="48">
        <v>90000</v>
      </c>
      <c r="D23" s="45">
        <v>344</v>
      </c>
      <c r="E23" s="45">
        <v>4.5</v>
      </c>
      <c r="F23" s="36">
        <f t="shared" si="0"/>
        <v>1548</v>
      </c>
      <c r="G23" s="37">
        <v>9615</v>
      </c>
      <c r="H23" s="38">
        <f t="shared" si="1"/>
        <v>62.112403100775197</v>
      </c>
      <c r="I23" s="39">
        <v>40.299999999999997</v>
      </c>
      <c r="J23" s="38">
        <f t="shared" si="2"/>
        <v>25.031298449612404</v>
      </c>
      <c r="K23"/>
      <c r="L23" s="46">
        <v>17</v>
      </c>
      <c r="M23" s="34" t="s">
        <v>65</v>
      </c>
      <c r="N23" s="40">
        <f t="shared" si="3"/>
        <v>40.299999999999997</v>
      </c>
      <c r="O23" s="40">
        <f t="shared" si="3"/>
        <v>25.031298449612404</v>
      </c>
      <c r="P23" s="30">
        <v>68.760000000000005</v>
      </c>
      <c r="Q23" s="49">
        <v>0.9</v>
      </c>
      <c r="R23" s="43">
        <f t="shared" si="4"/>
        <v>22528.168604651164</v>
      </c>
      <c r="S23" s="49">
        <v>0.79</v>
      </c>
      <c r="T23" s="43">
        <f t="shared" si="5"/>
        <v>19774.725775193801</v>
      </c>
      <c r="U23" s="49">
        <v>46</v>
      </c>
      <c r="V23" s="49">
        <v>67</v>
      </c>
      <c r="W23" s="30">
        <v>33.99</v>
      </c>
      <c r="X23" s="30">
        <v>42.25</v>
      </c>
    </row>
    <row r="24" spans="1:24" s="6" customFormat="1" ht="15.95" customHeight="1">
      <c r="A24" s="46">
        <v>18</v>
      </c>
      <c r="B24" s="34" t="s">
        <v>66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66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3">
        <v>19</v>
      </c>
      <c r="B25" s="34" t="s">
        <v>67</v>
      </c>
      <c r="C25" s="48">
        <v>90000</v>
      </c>
      <c r="D25" s="45">
        <v>344</v>
      </c>
      <c r="E25" s="45">
        <v>4.5</v>
      </c>
      <c r="F25" s="36">
        <f t="shared" si="0"/>
        <v>1548</v>
      </c>
      <c r="G25" s="37">
        <v>9144</v>
      </c>
      <c r="H25" s="38">
        <f t="shared" si="1"/>
        <v>59.069767441860463</v>
      </c>
      <c r="I25" s="39">
        <v>42.3</v>
      </c>
      <c r="J25" s="38">
        <f t="shared" si="2"/>
        <v>24.986511627906975</v>
      </c>
      <c r="L25" s="53">
        <v>19</v>
      </c>
      <c r="M25" s="34" t="s">
        <v>67</v>
      </c>
      <c r="N25" s="40">
        <f t="shared" si="3"/>
        <v>42.3</v>
      </c>
      <c r="O25" s="40">
        <f t="shared" si="3"/>
        <v>24.986511627906975</v>
      </c>
      <c r="P25" s="30">
        <v>67.86</v>
      </c>
      <c r="Q25" s="49">
        <v>0.89</v>
      </c>
      <c r="R25" s="43">
        <f t="shared" ref="R25" si="6">O25*Q25*1000</f>
        <v>22237.995348837205</v>
      </c>
      <c r="S25" s="49">
        <v>0.78</v>
      </c>
      <c r="T25" s="43">
        <f t="shared" ref="T25" si="7">O25*S25*1000</f>
        <v>19489.47906976744</v>
      </c>
      <c r="U25" s="49">
        <v>43</v>
      </c>
      <c r="V25" s="49">
        <v>66</v>
      </c>
      <c r="W25" s="30">
        <v>33.659999999999997</v>
      </c>
      <c r="X25" s="30">
        <v>43.16</v>
      </c>
    </row>
    <row r="26" spans="1:24" ht="15.95" customHeight="1">
      <c r="A26" s="53">
        <v>20</v>
      </c>
      <c r="B26" s="34" t="s">
        <v>68</v>
      </c>
      <c r="C26" s="48"/>
      <c r="D26" s="45"/>
      <c r="E26" s="45"/>
      <c r="F26" s="36"/>
      <c r="G26" s="37"/>
      <c r="H26" s="38"/>
      <c r="I26" s="39"/>
      <c r="J26" s="38"/>
      <c r="L26" s="53">
        <v>20</v>
      </c>
      <c r="M26" s="34" t="s">
        <v>68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3">
        <v>21</v>
      </c>
      <c r="B27" s="34" t="s">
        <v>69</v>
      </c>
      <c r="C27" s="48">
        <v>90000</v>
      </c>
      <c r="D27" s="45">
        <v>344</v>
      </c>
      <c r="E27" s="45">
        <v>4.5</v>
      </c>
      <c r="F27" s="36">
        <f t="shared" si="0"/>
        <v>1548</v>
      </c>
      <c r="G27" s="37">
        <v>9810</v>
      </c>
      <c r="H27" s="38">
        <f t="shared" si="1"/>
        <v>63.372093023255815</v>
      </c>
      <c r="I27" s="39">
        <v>41.66</v>
      </c>
      <c r="J27" s="38">
        <f t="shared" si="2"/>
        <v>26.400813953488367</v>
      </c>
      <c r="L27" s="53">
        <v>21</v>
      </c>
      <c r="M27" s="34" t="s">
        <v>69</v>
      </c>
      <c r="N27" s="40">
        <f t="shared" si="3"/>
        <v>41.66</v>
      </c>
      <c r="O27" s="40">
        <f t="shared" si="3"/>
        <v>26.400813953488367</v>
      </c>
      <c r="P27" s="30">
        <v>67.86</v>
      </c>
      <c r="Q27" s="49">
        <v>0.91</v>
      </c>
      <c r="R27" s="43">
        <f t="shared" si="4"/>
        <v>24024.740697674413</v>
      </c>
      <c r="S27" s="49">
        <v>0.81</v>
      </c>
      <c r="T27" s="43">
        <f t="shared" si="5"/>
        <v>21384.659302325577</v>
      </c>
      <c r="U27" s="49">
        <v>43</v>
      </c>
      <c r="V27" s="49">
        <v>67</v>
      </c>
      <c r="W27" s="30">
        <v>33.659999999999997</v>
      </c>
      <c r="X27" s="30">
        <v>43.16</v>
      </c>
    </row>
    <row r="28" spans="1:24" ht="15.95" customHeight="1">
      <c r="A28" s="53">
        <v>22</v>
      </c>
      <c r="B28" s="47" t="s">
        <v>70</v>
      </c>
      <c r="C28" s="48"/>
      <c r="D28" s="45"/>
      <c r="E28" s="45"/>
      <c r="F28" s="36"/>
      <c r="G28" s="37"/>
      <c r="H28" s="38"/>
      <c r="I28" s="39"/>
      <c r="J28" s="38"/>
      <c r="L28" s="53">
        <v>22</v>
      </c>
      <c r="M28" s="47" t="s">
        <v>70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3">
        <v>23</v>
      </c>
      <c r="B29" s="34" t="s">
        <v>71</v>
      </c>
      <c r="C29" s="48">
        <v>90000</v>
      </c>
      <c r="D29" s="45">
        <v>344</v>
      </c>
      <c r="E29" s="45">
        <v>4.5</v>
      </c>
      <c r="F29" s="36">
        <f t="shared" si="0"/>
        <v>1548</v>
      </c>
      <c r="G29" s="37">
        <v>7500</v>
      </c>
      <c r="H29" s="38">
        <f t="shared" si="1"/>
        <v>48.449612403100772</v>
      </c>
      <c r="I29" s="39">
        <v>46.33</v>
      </c>
      <c r="J29" s="38">
        <f t="shared" si="2"/>
        <v>22.446705426356587</v>
      </c>
      <c r="L29" s="53">
        <v>23</v>
      </c>
      <c r="M29" s="34" t="s">
        <v>71</v>
      </c>
      <c r="N29" s="40">
        <f t="shared" si="3"/>
        <v>46.33</v>
      </c>
      <c r="O29" s="40">
        <f t="shared" si="3"/>
        <v>22.446705426356587</v>
      </c>
      <c r="P29" s="30">
        <v>71.91</v>
      </c>
      <c r="Q29" s="49">
        <v>0.94</v>
      </c>
      <c r="R29" s="43">
        <f t="shared" si="4"/>
        <v>21099.903100775191</v>
      </c>
      <c r="S29" s="49">
        <v>0.84</v>
      </c>
      <c r="T29" s="43">
        <f t="shared" si="5"/>
        <v>18855.232558139534</v>
      </c>
      <c r="U29" s="49">
        <v>44</v>
      </c>
      <c r="V29" s="49">
        <v>69</v>
      </c>
      <c r="W29" s="30">
        <v>35.840000000000003</v>
      </c>
      <c r="X29" s="30">
        <v>38.9</v>
      </c>
    </row>
    <row r="30" spans="1:24" ht="15.95" customHeight="1">
      <c r="A30" s="53">
        <v>24</v>
      </c>
      <c r="B30" s="55" t="s">
        <v>72</v>
      </c>
      <c r="C30" s="54"/>
      <c r="D30" s="45"/>
      <c r="E30" s="45"/>
      <c r="F30" s="36"/>
      <c r="G30" s="37"/>
      <c r="H30" s="38"/>
      <c r="I30" s="39"/>
      <c r="J30" s="38"/>
      <c r="L30" s="53">
        <v>24</v>
      </c>
      <c r="M30" s="55" t="s">
        <v>72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3">
        <v>25</v>
      </c>
      <c r="B31" s="56" t="s">
        <v>73</v>
      </c>
      <c r="C31" s="54"/>
      <c r="D31" s="45"/>
      <c r="E31" s="45"/>
      <c r="F31" s="36"/>
      <c r="G31" s="37"/>
      <c r="H31" s="38"/>
      <c r="I31" s="39"/>
      <c r="J31" s="38"/>
      <c r="L31" s="53">
        <v>25</v>
      </c>
      <c r="M31" s="56" t="s">
        <v>73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3">
        <v>26</v>
      </c>
      <c r="B32" s="57" t="s">
        <v>74</v>
      </c>
      <c r="C32" s="54"/>
      <c r="D32" s="45"/>
      <c r="E32" s="45"/>
      <c r="F32" s="36"/>
      <c r="G32" s="37"/>
      <c r="H32" s="38"/>
      <c r="I32" s="39"/>
      <c r="J32" s="38"/>
      <c r="L32" s="53">
        <v>26</v>
      </c>
      <c r="M32" s="57" t="s">
        <v>74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3">
        <v>27</v>
      </c>
      <c r="B33" s="56" t="s">
        <v>75</v>
      </c>
      <c r="C33" s="54"/>
      <c r="D33" s="45"/>
      <c r="E33" s="45"/>
      <c r="F33" s="36"/>
      <c r="G33" s="37"/>
      <c r="H33" s="38"/>
      <c r="I33" s="39"/>
      <c r="J33" s="38"/>
      <c r="L33" s="53">
        <v>27</v>
      </c>
      <c r="M33" s="56" t="s">
        <v>75</v>
      </c>
      <c r="N33" s="40"/>
      <c r="O33" s="40"/>
      <c r="P33" s="50"/>
      <c r="Q33" s="42"/>
      <c r="R33" s="43"/>
      <c r="S33" s="42"/>
      <c r="T33" s="43"/>
      <c r="U33" s="44"/>
      <c r="V33" s="44"/>
      <c r="W33" s="50"/>
      <c r="X33" s="50"/>
    </row>
    <row r="34" spans="1:24" ht="15.95" customHeight="1">
      <c r="A34" s="53">
        <v>28</v>
      </c>
      <c r="B34" s="57" t="s">
        <v>76</v>
      </c>
      <c r="C34" s="54"/>
      <c r="D34" s="45"/>
      <c r="E34" s="45"/>
      <c r="F34" s="36"/>
      <c r="G34" s="37"/>
      <c r="H34" s="38"/>
      <c r="I34" s="39"/>
      <c r="J34" s="38"/>
      <c r="L34" s="53">
        <v>28</v>
      </c>
      <c r="M34" s="57" t="s">
        <v>76</v>
      </c>
      <c r="N34" s="40"/>
      <c r="O34" s="40"/>
      <c r="P34" s="50"/>
      <c r="Q34" s="42"/>
      <c r="R34" s="43"/>
      <c r="S34" s="42"/>
      <c r="T34" s="43"/>
      <c r="U34" s="44"/>
      <c r="V34" s="44"/>
      <c r="W34" s="50"/>
      <c r="X34" s="50"/>
    </row>
    <row r="35" spans="1:24" ht="15.95" customHeight="1">
      <c r="A35" s="53">
        <v>29</v>
      </c>
      <c r="B35" s="61" t="s">
        <v>77</v>
      </c>
      <c r="C35" s="48">
        <v>90000</v>
      </c>
      <c r="D35" s="45">
        <v>300</v>
      </c>
      <c r="E35" s="45">
        <v>4.5</v>
      </c>
      <c r="F35" s="36">
        <f t="shared" si="0"/>
        <v>1350</v>
      </c>
      <c r="G35" s="37">
        <v>9930</v>
      </c>
      <c r="H35" s="38">
        <f t="shared" si="1"/>
        <v>73.555555555555557</v>
      </c>
      <c r="I35" s="39">
        <v>35.700000000000003</v>
      </c>
      <c r="J35" s="38">
        <f t="shared" si="2"/>
        <v>26.259333333333334</v>
      </c>
      <c r="L35" s="53">
        <v>29</v>
      </c>
      <c r="M35" s="61" t="s">
        <v>77</v>
      </c>
      <c r="N35" s="40">
        <f t="shared" si="3"/>
        <v>35.700000000000003</v>
      </c>
      <c r="O35" s="40">
        <f t="shared" si="3"/>
        <v>26.259333333333334</v>
      </c>
      <c r="P35" s="30">
        <v>73.599999999999994</v>
      </c>
      <c r="Q35" s="42">
        <v>0.92</v>
      </c>
      <c r="R35" s="43">
        <f t="shared" si="4"/>
        <v>24158.58666666667</v>
      </c>
      <c r="S35" s="42">
        <v>0.83</v>
      </c>
      <c r="T35" s="43">
        <f t="shared" si="5"/>
        <v>21795.246666666666</v>
      </c>
      <c r="U35" s="44">
        <v>36</v>
      </c>
      <c r="V35" s="44">
        <v>66</v>
      </c>
      <c r="W35" s="30">
        <v>39.08</v>
      </c>
      <c r="X35" s="30">
        <v>36.5</v>
      </c>
    </row>
    <row r="36" spans="1:24">
      <c r="L36" s="1" t="s">
        <v>78</v>
      </c>
      <c r="R36" s="3"/>
    </row>
    <row r="37" spans="1:24">
      <c r="L37" s="1" t="s">
        <v>79</v>
      </c>
      <c r="R37" s="3"/>
      <c r="S37" s="4"/>
    </row>
    <row r="38" spans="1:24">
      <c r="L38" s="1" t="s">
        <v>80</v>
      </c>
      <c r="R38" s="3"/>
      <c r="S38" s="4"/>
    </row>
    <row r="39" spans="1:24">
      <c r="L39" s="1" t="s">
        <v>81</v>
      </c>
      <c r="R39" s="3"/>
      <c r="S39" s="4"/>
    </row>
    <row r="40" spans="1:24">
      <c r="L40" s="1" t="s">
        <v>82</v>
      </c>
      <c r="R40" s="3"/>
      <c r="S40" s="4"/>
    </row>
    <row r="41" spans="1:24">
      <c r="L41" s="1" t="s">
        <v>83</v>
      </c>
      <c r="R41" s="1" t="s">
        <v>84</v>
      </c>
      <c r="S41" s="4"/>
    </row>
    <row r="42" spans="1:24">
      <c r="L42" s="1" t="s">
        <v>85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11-ISO-Kiszonka-MARCISZAK</vt:lpstr>
      <vt:lpstr>11-ISO-Kiszonka-KURZAWA</vt:lpstr>
      <vt:lpstr>11-ISO-Kiszonka-MARCISZ</vt:lpstr>
      <vt:lpstr>11-ISO-Kiszonka-CZAJA</vt:lpstr>
      <vt:lpstr>11-ISO-Kiszonka-ŻOŁĘDNICA</vt:lpstr>
      <vt:lpstr>11-ISO-Kiszonka-WONIEŚĆ</vt:lpstr>
      <vt:lpstr>11-ISO-Kiszonka-RADAN</vt:lpstr>
      <vt:lpstr>11-ISO-Kiszonka-PIORUNKOWICE</vt:lpstr>
      <vt:lpstr>11-ISO-Kiszonka-LAPCZYK</vt:lpstr>
      <vt:lpstr>11-ISO-Kiszonka-KSIĘŻYLAS</vt:lpstr>
      <vt:lpstr>11-ISO-Kiszonka-JAMY</vt:lpstr>
      <vt:lpstr>11-ISO-Kiszonka-JURCZYK</vt:lpstr>
      <vt:lpstr>11-ISO-Kiszonka-ADAMUS</vt:lpstr>
      <vt:lpstr>11-ISO-Kiszonka-RYDZ</vt:lpstr>
      <vt:lpstr>11-ISO-Kiszonka-WÓJCIK</vt:lpstr>
      <vt:lpstr>PLONY-POLSKA-PŁD</vt:lpstr>
      <vt:lpstr>Grafik-PL-PŁD</vt:lpstr>
      <vt:lpstr>Analizy Jakościowe-PL-PŁD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dcterms:created xsi:type="dcterms:W3CDTF">2011-12-30T08:07:32Z</dcterms:created>
  <dcterms:modified xsi:type="dcterms:W3CDTF">2011-12-30T08:24:09Z</dcterms:modified>
</cp:coreProperties>
</file>