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firstSheet="7" activeTab="8"/>
  </bookViews>
  <sheets>
    <sheet name="10-ISO-ZIARNO-Toporek" sheetId="1" r:id="rId1"/>
    <sheet name="10-ISO-ZIARNO-Brzozowski" sheetId="2" r:id="rId2"/>
    <sheet name="10-ISO-ZIARNO-Andrzejuk" sheetId="3" r:id="rId3"/>
    <sheet name="10-ISO-ZIARNO-Straduny" sheetId="4" r:id="rId4"/>
    <sheet name="10-ISO-ZIARNO-Rydzewski" sheetId="5" r:id="rId5"/>
    <sheet name="10-ISO-ZIARNO-Zawadzki" sheetId="6" r:id="rId6"/>
    <sheet name="10-ISO-ZIARNO-Tokarzewski" sheetId="7" r:id="rId7"/>
    <sheet name="10-ISO-ZIARNO-Piechociński" sheetId="8" r:id="rId8"/>
    <sheet name="10-ISO-ZIARNO-Średnie-PL-PŁN" sheetId="9" r:id="rId9"/>
    <sheet name="10-ISO-ZIARNO-Grafik-PL-PŁN" sheetId="10" r:id="rId10"/>
  </sheets>
  <externalReferences>
    <externalReference r:id="rId13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<sst xmlns="http://schemas.openxmlformats.org/spreadsheetml/2006/main" count="527" uniqueCount="105">
  <si>
    <t>STRIP TRIAL REPORT - GRAIN - ZIARNO</t>
  </si>
  <si>
    <t>POLAND 2010</t>
  </si>
  <si>
    <t>Toporek</t>
  </si>
  <si>
    <t>Hybrid</t>
  </si>
  <si>
    <t>Harv.std</t>
  </si>
  <si>
    <t>plot lgt</t>
  </si>
  <si>
    <t>Hrv.width</t>
  </si>
  <si>
    <t>yield kg</t>
  </si>
  <si>
    <t>% mst</t>
  </si>
  <si>
    <t>T/ha wet</t>
  </si>
  <si>
    <t>Plon</t>
  </si>
  <si>
    <t>Ilość rośl.</t>
  </si>
  <si>
    <t>Obsada</t>
  </si>
  <si>
    <t>ok. Krzywinia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</si>
  <si>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</si>
  <si>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</si>
  <si>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</si>
  <si>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</si>
  <si>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</si>
  <si>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</si>
  <si>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</si>
  <si>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</si>
  <si>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14%</t>
  </si>
  <si>
    <t>t/ha 15%</t>
  </si>
  <si>
    <t>na 5mb.</t>
  </si>
  <si>
    <t>tyś./ha</t>
  </si>
  <si>
    <t>Zach.Pom</t>
  </si>
  <si>
    <t>PR39V43*/X6W826</t>
  </si>
  <si>
    <t>PR39K13/X0781M</t>
  </si>
  <si>
    <t>PR39N39/X6V727</t>
  </si>
  <si>
    <t>PR39G12/X0778T</t>
  </si>
  <si>
    <t>P8000/X6T584</t>
  </si>
  <si>
    <t>PR39B22/X6S415</t>
  </si>
  <si>
    <t>PR39T45/X0842K</t>
  </si>
  <si>
    <t xml:space="preserve"> </t>
  </si>
  <si>
    <t>P8100/X6T587</t>
  </si>
  <si>
    <t>PR39T13/X0823F</t>
  </si>
  <si>
    <t>PR39A98/X0821B</t>
  </si>
  <si>
    <t>PR39W45*/X4T928</t>
  </si>
  <si>
    <t>PR39D23*/X4S784</t>
  </si>
  <si>
    <t>X8R664</t>
  </si>
  <si>
    <t>PR39F58/X0850F</t>
  </si>
  <si>
    <t>PR39T83/X6P589</t>
  </si>
  <si>
    <t>PR38N86/X5R717</t>
  </si>
  <si>
    <t>PR38A79/X5P515</t>
  </si>
  <si>
    <t>PR38Y34/X5S803</t>
  </si>
  <si>
    <t>CLARICA/3893/X0902H</t>
  </si>
  <si>
    <t>PR38F70/BENICIA</t>
  </si>
  <si>
    <t>P9025/X6R239</t>
  </si>
  <si>
    <t>PR38H20/X0900P</t>
  </si>
  <si>
    <t>PR38V12/X0903F</t>
  </si>
  <si>
    <t>P9000*/X6R221</t>
  </si>
  <si>
    <t>P9100*/X6P921</t>
  </si>
  <si>
    <t>P9400*/X6P942</t>
  </si>
  <si>
    <t>PR38V31/X6P940</t>
  </si>
  <si>
    <t>PR38A24/X0958F</t>
  </si>
  <si>
    <t>P9578*/X7P215</t>
  </si>
  <si>
    <t>P9494*/X7P254</t>
  </si>
  <si>
    <t>PR35M23*/X6K247</t>
  </si>
  <si>
    <t>ŚREDNIE:</t>
  </si>
  <si>
    <t>Brzozowski</t>
  </si>
  <si>
    <t>ok. Bielsk Podlaski</t>
  </si>
  <si>
    <t>Andrzejuk</t>
  </si>
  <si>
    <t>ok. Hajnówki</t>
  </si>
  <si>
    <t>Straduny</t>
  </si>
  <si>
    <t>ok. Ełku</t>
  </si>
  <si>
    <t>Rydzewski</t>
  </si>
  <si>
    <t>ok. Olecko-Ełk</t>
  </si>
  <si>
    <t>Zawadzki</t>
  </si>
  <si>
    <t>ok. Grajewa</t>
  </si>
  <si>
    <t>Tokarzewski</t>
  </si>
  <si>
    <t>Piechociński</t>
  </si>
  <si>
    <t>ok. Łomży</t>
  </si>
  <si>
    <t>WYNIKI DOŚWIADCZEŃ PRODUKCYJNYCH 2010</t>
  </si>
  <si>
    <t>PIONEER STRIP-TRIALS</t>
  </si>
  <si>
    <t>KUKURYDZA NA ZIARNO</t>
  </si>
  <si>
    <t>CORN FOR GRAIN</t>
  </si>
  <si>
    <t>REGION: POLSKA PÓŁNOCNA</t>
  </si>
  <si>
    <t># of Trials</t>
  </si>
  <si>
    <t>Hrvstd</t>
  </si>
  <si>
    <t>% mst.av</t>
  </si>
  <si>
    <t>Średni Plon</t>
  </si>
  <si>
    <t>max yield</t>
  </si>
  <si>
    <t>FAO</t>
  </si>
  <si>
    <t>Liczba dośw.</t>
  </si>
  <si>
    <t>Obsada przy zbiorze</t>
  </si>
  <si>
    <t>średni % wilg.</t>
  </si>
  <si>
    <t>max. plon</t>
  </si>
  <si>
    <t>PR39V43</t>
  </si>
  <si>
    <t>PR39K13</t>
  </si>
  <si>
    <t>PR39N39</t>
  </si>
  <si>
    <t>PR39G12</t>
  </si>
  <si>
    <t>P8000</t>
  </si>
  <si>
    <t>PR39B22</t>
  </si>
  <si>
    <t>P8100*</t>
  </si>
  <si>
    <t>PR39D23</t>
  </si>
  <si>
    <t>PR38N86</t>
  </si>
  <si>
    <t>średnie</t>
  </si>
  <si>
    <t>* ODMIANA NIEDOSTĘPNA W 2011 ROKU</t>
  </si>
  <si>
    <t>* WYNIK Z 1 LOKALIZACJI</t>
  </si>
  <si>
    <r>
      <t>Plony ziarna kukurydzy - POLSKA PÓŁNOCNA</t>
    </r>
    <r>
      <rPr>
        <b/>
        <sz val="12"/>
        <rFont val="Arial"/>
        <family val="2"/>
      </rPr>
      <t xml:space="preserve"> - 2010</t>
    </r>
  </si>
  <si>
    <t>% wilgotności</t>
  </si>
  <si>
    <t xml:space="preserve"> Plon w t/ha 15%</t>
  </si>
  <si>
    <t>PR39B22*</t>
  </si>
  <si>
    <t>P8100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</si>
</sst>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color indexed="16"/>
      <name val="Arial CE"/>
      <family val="0"/>
    </font>
    <font>
      <b/>
      <sz val="12"/>
      <name val="Arial CE"/>
      <family val="2"/>
    </font>
    <font>
      <sz val="10"/>
      <color indexed="2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color indexed="16"/>
      <name val="Arial CE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1"/>
      <color indexed="53"/>
      <name val="Arial CE"/>
      <family val="0"/>
    </font>
    <font>
      <b/>
      <sz val="11"/>
      <color indexed="16"/>
      <name val="Arial CE"/>
      <family val="0"/>
    </font>
    <font>
      <sz val="11"/>
      <name val="Arial"/>
      <family val="2"/>
    </font>
    <font>
      <b/>
      <sz val="10"/>
      <color indexed="10"/>
      <name val="Arial CE"/>
      <family val="2"/>
    </font>
    <font>
      <b/>
      <sz val="11"/>
      <color indexed="10"/>
      <name val="Arial"/>
      <family val="2"/>
    </font>
    <font>
      <b/>
      <sz val="16"/>
      <name val="Arial Unicode MS"/>
      <family val="2"/>
    </font>
    <font>
      <b/>
      <sz val="14"/>
      <name val="Arial Unicode MS"/>
      <family val="2"/>
    </font>
    <font>
      <b/>
      <u val="single"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color indexed="16"/>
      <name val="Arial CE"/>
      <family val="0"/>
    </font>
    <font>
      <b/>
      <sz val="12"/>
      <name val="Tahom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b/>
      <sz val="8"/>
      <name val="Verdan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0"/>
      <name val="Arial Unicode MS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4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20" xfId="0" applyFill="1" applyBorder="1" applyAlignment="1">
      <alignment horizontal="center"/>
    </xf>
    <xf numFmtId="0" fontId="11" fillId="0" borderId="14" xfId="0" applyFont="1" applyFill="1" applyBorder="1" applyAlignment="1">
      <alignment horizontal="left" vertical="top"/>
    </xf>
    <xf numFmtId="1" fontId="12" fillId="0" borderId="21" xfId="0" applyNumberFormat="1" applyFont="1" applyFill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14" fillId="0" borderId="24" xfId="0" applyNumberFormat="1" applyFont="1" applyFill="1" applyBorder="1" applyAlignment="1">
      <alignment/>
    </xf>
    <xf numFmtId="0" fontId="0" fillId="34" borderId="25" xfId="0" applyFill="1" applyBorder="1" applyAlignment="1">
      <alignment horizontal="center"/>
    </xf>
    <xf numFmtId="3" fontId="9" fillId="34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3" fontId="12" fillId="0" borderId="14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9" fillId="34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 applyProtection="1">
      <alignment horizontal="center"/>
      <protection locked="0"/>
    </xf>
    <xf numFmtId="164" fontId="15" fillId="0" borderId="14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1" fontId="15" fillId="0" borderId="16" xfId="0" applyNumberFormat="1" applyFont="1" applyFill="1" applyBorder="1" applyAlignment="1" applyProtection="1">
      <alignment horizontal="center"/>
      <protection locked="0"/>
    </xf>
    <xf numFmtId="164" fontId="15" fillId="0" borderId="16" xfId="0" applyNumberFormat="1" applyFont="1" applyFill="1" applyBorder="1" applyAlignment="1" applyProtection="1">
      <alignment horizontal="center"/>
      <protection locked="0"/>
    </xf>
    <xf numFmtId="164" fontId="15" fillId="0" borderId="14" xfId="0" applyNumberFormat="1" applyFont="1" applyFill="1" applyBorder="1" applyAlignment="1" applyProtection="1">
      <alignment horizontal="center"/>
      <protection locked="0"/>
    </xf>
    <xf numFmtId="164" fontId="15" fillId="0" borderId="14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2" fontId="16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Border="1" applyAlignment="1">
      <alignment/>
    </xf>
    <xf numFmtId="0" fontId="16" fillId="0" borderId="26" xfId="0" applyFont="1" applyBorder="1" applyAlignment="1">
      <alignment/>
    </xf>
    <xf numFmtId="2" fontId="16" fillId="0" borderId="26" xfId="0" applyNumberFormat="1" applyFont="1" applyBorder="1" applyAlignment="1">
      <alignment/>
    </xf>
    <xf numFmtId="2" fontId="12" fillId="0" borderId="14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>
      <alignment horizontal="center"/>
    </xf>
    <xf numFmtId="164" fontId="12" fillId="0" borderId="30" xfId="0" applyNumberFormat="1" applyFont="1" applyFill="1" applyBorder="1" applyAlignment="1">
      <alignment horizontal="center"/>
    </xf>
    <xf numFmtId="164" fontId="75" fillId="0" borderId="30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 applyProtection="1">
      <alignment horizontal="center"/>
      <protection locked="0"/>
    </xf>
    <xf numFmtId="164" fontId="12" fillId="0" borderId="32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164" fontId="75" fillId="0" borderId="3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 shrinkToFit="1"/>
    </xf>
    <xf numFmtId="0" fontId="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left" vertical="top"/>
    </xf>
    <xf numFmtId="0" fontId="26" fillId="0" borderId="26" xfId="0" applyFont="1" applyBorder="1" applyAlignment="1">
      <alignment horizontal="center"/>
    </xf>
    <xf numFmtId="0" fontId="26" fillId="0" borderId="26" xfId="0" applyFont="1" applyFill="1" applyBorder="1" applyAlignment="1" applyProtection="1">
      <alignment horizontal="center"/>
      <protection locked="0"/>
    </xf>
    <xf numFmtId="1" fontId="26" fillId="0" borderId="26" xfId="0" applyNumberFormat="1" applyFont="1" applyFill="1" applyBorder="1" applyAlignment="1" applyProtection="1">
      <alignment horizontal="center"/>
      <protection locked="0"/>
    </xf>
    <xf numFmtId="164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36" xfId="0" applyNumberFormat="1" applyFont="1" applyFill="1" applyBorder="1" applyAlignment="1" applyProtection="1">
      <alignment horizontal="center"/>
      <protection locked="0"/>
    </xf>
    <xf numFmtId="0" fontId="25" fillId="0" borderId="20" xfId="0" applyFont="1" applyFill="1" applyBorder="1" applyAlignment="1">
      <alignment horizontal="left" vertical="top"/>
    </xf>
    <xf numFmtId="0" fontId="26" fillId="0" borderId="14" xfId="0" applyFont="1" applyBorder="1" applyAlignment="1">
      <alignment horizontal="center"/>
    </xf>
    <xf numFmtId="0" fontId="26" fillId="0" borderId="14" xfId="0" applyFont="1" applyFill="1" applyBorder="1" applyAlignment="1" applyProtection="1">
      <alignment horizontal="center"/>
      <protection locked="0"/>
    </xf>
    <xf numFmtId="1" fontId="26" fillId="0" borderId="14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center"/>
      <protection locked="0"/>
    </xf>
    <xf numFmtId="2" fontId="26" fillId="0" borderId="14" xfId="0" applyNumberFormat="1" applyFont="1" applyFill="1" applyBorder="1" applyAlignment="1" applyProtection="1">
      <alignment horizontal="center"/>
      <protection locked="0"/>
    </xf>
    <xf numFmtId="2" fontId="26" fillId="0" borderId="24" xfId="0" applyNumberFormat="1" applyFont="1" applyFill="1" applyBorder="1" applyAlignment="1" applyProtection="1">
      <alignment horizontal="center"/>
      <protection locked="0"/>
    </xf>
    <xf numFmtId="0" fontId="25" fillId="35" borderId="20" xfId="0" applyFont="1" applyFill="1" applyBorder="1" applyAlignment="1">
      <alignment horizontal="left" vertical="top"/>
    </xf>
    <xf numFmtId="0" fontId="26" fillId="35" borderId="14" xfId="0" applyFont="1" applyFill="1" applyBorder="1" applyAlignment="1">
      <alignment horizontal="center"/>
    </xf>
    <xf numFmtId="0" fontId="26" fillId="35" borderId="14" xfId="0" applyFont="1" applyFill="1" applyBorder="1" applyAlignment="1" applyProtection="1">
      <alignment horizontal="center"/>
      <protection locked="0"/>
    </xf>
    <xf numFmtId="1" fontId="26" fillId="35" borderId="14" xfId="0" applyNumberFormat="1" applyFont="1" applyFill="1" applyBorder="1" applyAlignment="1" applyProtection="1">
      <alignment horizontal="center"/>
      <protection locked="0"/>
    </xf>
    <xf numFmtId="164" fontId="26" fillId="35" borderId="14" xfId="0" applyNumberFormat="1" applyFont="1" applyFill="1" applyBorder="1" applyAlignment="1" applyProtection="1">
      <alignment horizontal="center"/>
      <protection locked="0"/>
    </xf>
    <xf numFmtId="2" fontId="26" fillId="35" borderId="14" xfId="0" applyNumberFormat="1" applyFont="1" applyFill="1" applyBorder="1" applyAlignment="1" applyProtection="1">
      <alignment horizontal="center"/>
      <protection locked="0"/>
    </xf>
    <xf numFmtId="2" fontId="26" fillId="35" borderId="24" xfId="0" applyNumberFormat="1" applyFont="1" applyFill="1" applyBorder="1" applyAlignment="1" applyProtection="1">
      <alignment horizontal="center"/>
      <protection locked="0"/>
    </xf>
    <xf numFmtId="0" fontId="26" fillId="36" borderId="14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 vertical="top"/>
    </xf>
    <xf numFmtId="0" fontId="26" fillId="36" borderId="19" xfId="0" applyFont="1" applyFill="1" applyBorder="1" applyAlignment="1">
      <alignment horizontal="center"/>
    </xf>
    <xf numFmtId="0" fontId="26" fillId="0" borderId="19" xfId="0" applyFont="1" applyFill="1" applyBorder="1" applyAlignment="1" applyProtection="1">
      <alignment horizontal="center"/>
      <protection locked="0"/>
    </xf>
    <xf numFmtId="1" fontId="26" fillId="0" borderId="19" xfId="0" applyNumberFormat="1" applyFont="1" applyFill="1" applyBorder="1" applyAlignment="1" applyProtection="1">
      <alignment horizontal="center"/>
      <protection locked="0"/>
    </xf>
    <xf numFmtId="164" fontId="26" fillId="0" borderId="19" xfId="0" applyNumberFormat="1" applyFont="1" applyFill="1" applyBorder="1" applyAlignment="1" applyProtection="1">
      <alignment horizontal="center"/>
      <protection locked="0"/>
    </xf>
    <xf numFmtId="2" fontId="26" fillId="0" borderId="19" xfId="0" applyNumberFormat="1" applyFont="1" applyFill="1" applyBorder="1" applyAlignment="1" applyProtection="1">
      <alignment horizontal="center"/>
      <protection locked="0"/>
    </xf>
    <xf numFmtId="2" fontId="26" fillId="0" borderId="34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left" vertical="top"/>
    </xf>
    <xf numFmtId="0" fontId="31" fillId="0" borderId="0" xfId="55" applyFont="1">
      <alignment/>
      <protection/>
    </xf>
    <xf numFmtId="0" fontId="31" fillId="0" borderId="37" xfId="55" applyFont="1" applyBorder="1">
      <alignment/>
      <protection/>
    </xf>
    <xf numFmtId="0" fontId="31" fillId="0" borderId="23" xfId="55" applyFont="1" applyBorder="1">
      <alignment/>
      <protection/>
    </xf>
    <xf numFmtId="0" fontId="31" fillId="0" borderId="38" xfId="55" applyFont="1" applyBorder="1">
      <alignment/>
      <protection/>
    </xf>
    <xf numFmtId="0" fontId="31" fillId="0" borderId="39" xfId="55" applyFont="1" applyBorder="1">
      <alignment/>
      <protection/>
    </xf>
    <xf numFmtId="0" fontId="31" fillId="0" borderId="0" xfId="55" applyFont="1" applyBorder="1">
      <alignment/>
      <protection/>
    </xf>
    <xf numFmtId="0" fontId="31" fillId="0" borderId="40" xfId="55" applyFont="1" applyBorder="1">
      <alignment/>
      <protection/>
    </xf>
    <xf numFmtId="0" fontId="28" fillId="0" borderId="0" xfId="55" applyFont="1" applyBorder="1" applyAlignment="1">
      <alignment horizontal="center"/>
      <protection/>
    </xf>
    <xf numFmtId="2" fontId="31" fillId="0" borderId="0" xfId="55" applyNumberFormat="1" applyFont="1" applyBorder="1">
      <alignment/>
      <protection/>
    </xf>
    <xf numFmtId="2" fontId="31" fillId="0" borderId="40" xfId="55" applyNumberFormat="1" applyFont="1" applyBorder="1">
      <alignment/>
      <protection/>
    </xf>
    <xf numFmtId="0" fontId="31" fillId="0" borderId="41" xfId="55" applyFont="1" applyBorder="1">
      <alignment/>
      <protection/>
    </xf>
    <xf numFmtId="0" fontId="28" fillId="0" borderId="42" xfId="55" applyFont="1" applyBorder="1" applyAlignment="1">
      <alignment horizontal="center"/>
      <protection/>
    </xf>
    <xf numFmtId="0" fontId="31" fillId="0" borderId="42" xfId="55" applyFont="1" applyBorder="1">
      <alignment/>
      <protection/>
    </xf>
    <xf numFmtId="2" fontId="31" fillId="0" borderId="42" xfId="55" applyNumberFormat="1" applyFont="1" applyBorder="1">
      <alignment/>
      <protection/>
    </xf>
    <xf numFmtId="2" fontId="31" fillId="0" borderId="43" xfId="55" applyNumberFormat="1" applyFont="1" applyBorder="1">
      <alignment/>
      <protection/>
    </xf>
    <xf numFmtId="0" fontId="32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164" fontId="28" fillId="0" borderId="0" xfId="55" applyNumberFormat="1" applyFont="1" applyAlignment="1">
      <alignment horizontal="center"/>
      <protection/>
    </xf>
    <xf numFmtId="2" fontId="28" fillId="0" borderId="0" xfId="55" applyNumberFormat="1" applyFont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55" applyFont="1" applyFill="1" applyBorder="1" applyAlignment="1" applyProtection="1">
      <alignment horizontal="left" vertical="center"/>
      <protection/>
    </xf>
    <xf numFmtId="0" fontId="31" fillId="0" borderId="0" xfId="55" applyFont="1" applyFill="1">
      <alignment/>
      <protection/>
    </xf>
    <xf numFmtId="0" fontId="34" fillId="0" borderId="0" xfId="55" applyFont="1" applyFill="1" applyAlignment="1" quotePrefix="1">
      <alignment horizontal="right"/>
      <protection/>
    </xf>
    <xf numFmtId="0" fontId="34" fillId="0" borderId="0" xfId="55" applyFont="1" applyFill="1">
      <alignment/>
      <protection/>
    </xf>
    <xf numFmtId="0" fontId="30" fillId="0" borderId="0" xfId="55" applyFont="1" applyFill="1" applyBorder="1" applyProtection="1">
      <alignment/>
      <protection locked="0"/>
    </xf>
    <xf numFmtId="0" fontId="35" fillId="0" borderId="14" xfId="55" applyFont="1" applyFill="1" applyBorder="1" applyAlignment="1">
      <alignment horizontal="center" wrapText="1"/>
      <protection/>
    </xf>
    <xf numFmtId="0" fontId="31" fillId="0" borderId="0" xfId="55" applyFont="1" applyAlignment="1">
      <alignment wrapText="1"/>
      <protection/>
    </xf>
    <xf numFmtId="164" fontId="19" fillId="0" borderId="14" xfId="0" applyNumberFormat="1" applyFont="1" applyFill="1" applyBorder="1" applyAlignment="1" applyProtection="1">
      <alignment horizontal="center"/>
      <protection locked="0"/>
    </xf>
    <xf numFmtId="2" fontId="76" fillId="0" borderId="14" xfId="0" applyNumberFormat="1" applyFont="1" applyFill="1" applyBorder="1" applyAlignment="1" applyProtection="1">
      <alignment horizontal="center"/>
      <protection locked="0"/>
    </xf>
    <xf numFmtId="2" fontId="37" fillId="0" borderId="14" xfId="55" applyNumberFormat="1" applyFont="1" applyFill="1" applyBorder="1" applyAlignment="1">
      <alignment horizontal="center"/>
      <protection/>
    </xf>
    <xf numFmtId="0" fontId="35" fillId="0" borderId="0" xfId="55" applyFont="1" applyFill="1" applyBorder="1">
      <alignment/>
      <protection/>
    </xf>
    <xf numFmtId="2" fontId="31" fillId="0" borderId="0" xfId="55" applyNumberFormat="1" applyFont="1" applyFill="1" applyBorder="1" applyAlignment="1" applyProtection="1">
      <alignment horizontal="right"/>
      <protection/>
    </xf>
    <xf numFmtId="2" fontId="35" fillId="0" borderId="0" xfId="55" applyNumberFormat="1" applyFont="1" applyFill="1" applyBorder="1" applyAlignment="1" applyProtection="1">
      <alignment horizontal="center"/>
      <protection/>
    </xf>
    <xf numFmtId="0" fontId="31" fillId="0" borderId="0" xfId="55" applyFont="1" applyFill="1" applyBorder="1">
      <alignment/>
      <protection/>
    </xf>
    <xf numFmtId="164" fontId="19" fillId="0" borderId="14" xfId="0" applyNumberFormat="1" applyFont="1" applyBorder="1" applyAlignment="1">
      <alignment horizontal="center"/>
    </xf>
    <xf numFmtId="2" fontId="76" fillId="0" borderId="14" xfId="0" applyNumberFormat="1" applyFont="1" applyBorder="1" applyAlignment="1">
      <alignment horizontal="center"/>
    </xf>
    <xf numFmtId="0" fontId="38" fillId="0" borderId="0" xfId="55" applyFont="1">
      <alignment/>
      <protection/>
    </xf>
    <xf numFmtId="0" fontId="28" fillId="0" borderId="20" xfId="0" applyFont="1" applyFill="1" applyBorder="1" applyAlignment="1">
      <alignment horizontal="left" vertical="top"/>
    </xf>
    <xf numFmtId="0" fontId="28" fillId="0" borderId="28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5-Ziarno -MAŁOPOLSKIE-PODKARPACKIE...- graf" xfId="55"/>
    <cellStyle name="Normalny 2" xfId="56"/>
    <cellStyle name="Normalny_Arkusz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'10-ISO-ZIARNO-Grafik-PL-PŁN'!$A$36</c:f>
        </c:strRef>
      </c:tx>
      <c:layout>
        <c:manualLayout>
          <c:xMode val="factor"/>
          <c:yMode val="factor"/>
          <c:x val="0.028"/>
          <c:y val="-0.02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07075"/>
          <c:w val="0.99"/>
          <c:h val="0.90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'10-ISO-ZIARNO-Grafik-PL-PŁN'!$E$39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'10-ISO-ZIARNO-Grafik-PL-PŁN'!$A$40:$A$48</c:f>
              <c:strCache/>
            </c:strRef>
          </c:cat>
          <c:val>
            <c:numRef>
              <c:f>'10-ISO-ZIARNO-Grafik-PL-PŁN'!$E$40:$E$48</c:f>
              <c:numCache/>
            </c:numRef>
          </c:val>
        </c:ser>
        <c:gapWidth val="70"/>
        <c:axId val="11337481"/>
        <c:axId val="34928466"/>
      </c:barChart>
      <c:lineChart>
        <c:grouping val="standard"/>
        <c:varyColors val="0"/>
        <c:ser>
          <c:idx val="0"/>
          <c:order val="1"/>
          <c:tx>
            <c:strRef>
              <c:f>'10-ISO-ZIARNO-Grafik-PL-PŁN'!$F$39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just"/>
                <a:lstStyle/>
                <a:p>
                  <a:pPr algn="just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just"/>
                <a:lstStyle/>
                <a:p>
                  <a:pPr algn="just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just"/>
                <a:lstStyle/>
                <a:p>
                  <a:pPr algn="just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just"/>
              <a:lstStyle/>
              <a:p>
                <a:pPr algn="just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'10-ISO-ZIARNO-Grafik-PL-PŁN'!$A$40:$A$48</c:f>
              <c:strCache/>
            </c:strRef>
          </c:cat>
          <c:val>
            <c:numRef>
              <c:f>'10-ISO-ZIARNO-Grafik-PL-PŁN'!$F$40:$F$48</c:f>
              <c:numCache/>
            </c:numRef>
          </c:val>
          <c:smooth val="0"/>
        </c:ser>
        <c:axId val="45920739"/>
        <c:axId val="10633468"/>
      </c:line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0"/>
        <c:lblOffset val="100"/>
        <c:tickLblSkip val="1"/>
        <c:noMultiLvlLbl val="0"/>
      </c:catAx>
      <c:valAx>
        <c:axId val="34928466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337481"/>
        <c:crossesAt val="1"/>
        <c:crossBetween val="between"/>
        <c:dispUnits/>
        <c:majorUnit val="1"/>
        <c:minorUnit val="0.1"/>
      </c:valAx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0633468"/>
        <c:crossesAt val="85"/>
        <c:auto val="0"/>
        <c:lblOffset val="100"/>
        <c:tickLblSkip val="1"/>
        <c:noMultiLvlLbl val="0"/>
      </c:catAx>
      <c:valAx>
        <c:axId val="10633468"/>
        <c:scaling>
          <c:orientation val="minMax"/>
          <c:max val="39"/>
          <c:min val="27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920739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03575"/>
          <c:w val="0.831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</xdr:row>
      <xdr:rowOff>28575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61975" y="714375"/>
        <a:ext cx="102108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</xdr:row>
      <xdr:rowOff>247650</xdr:rowOff>
    </xdr:from>
    <xdr:to>
      <xdr:col>7</xdr:col>
      <xdr:colOff>895350</xdr:colOff>
      <xdr:row>6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7627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 t="s">
        <v>26</v>
      </c>
      <c r="C11" s="25">
        <v>1</v>
      </c>
      <c r="D11" s="26" t="s">
        <v>27</v>
      </c>
      <c r="E11" s="27">
        <v>74667</v>
      </c>
      <c r="F11" s="28">
        <v>227</v>
      </c>
      <c r="G11" s="29">
        <v>3</v>
      </c>
      <c r="H11" s="30">
        <v>625</v>
      </c>
      <c r="I11" s="31">
        <v>29.9</v>
      </c>
      <c r="J11" s="32">
        <f>(H11*10/(F11*G11))</f>
        <v>9.177679882525698</v>
      </c>
      <c r="K11" s="33">
        <f>ROUND(J11*(1-((I11-14)/86)),2)</f>
        <v>7.48</v>
      </c>
      <c r="L11" s="34">
        <f>ROUND(J11*(1-((I11-15)/85)),2)</f>
        <v>7.57</v>
      </c>
      <c r="M11" s="35"/>
      <c r="N11" s="36">
        <f aca="true" t="shared" si="0" ref="N11:N32">M11*10000/3.75</f>
        <v>0</v>
      </c>
    </row>
    <row r="12" spans="1:14" ht="15.75">
      <c r="A12" s="37"/>
      <c r="C12" s="25">
        <v>2</v>
      </c>
      <c r="D12" s="26" t="s">
        <v>28</v>
      </c>
      <c r="E12" s="38">
        <v>74667</v>
      </c>
      <c r="F12" s="29">
        <v>247</v>
      </c>
      <c r="G12" s="29">
        <v>3</v>
      </c>
      <c r="H12" s="39">
        <v>840</v>
      </c>
      <c r="I12" s="40">
        <v>33.9</v>
      </c>
      <c r="J12" s="32">
        <f aca="true" t="shared" si="1" ref="J12:J22">(H12*10/(F12*G12))</f>
        <v>11.336032388663968</v>
      </c>
      <c r="K12" s="33">
        <f aca="true" t="shared" si="2" ref="K12:K22">ROUND(J12*(1-((I12-14)/86)),2)</f>
        <v>8.71</v>
      </c>
      <c r="L12" s="34">
        <f aca="true" t="shared" si="3" ref="L12:L22">ROUND(J12*(1-((I12-15)/85)),2)</f>
        <v>8.82</v>
      </c>
      <c r="M12" s="41"/>
      <c r="N12" s="42">
        <f t="shared" si="0"/>
        <v>0</v>
      </c>
    </row>
    <row r="13" spans="3:14" ht="15">
      <c r="C13" s="25">
        <v>3</v>
      </c>
      <c r="D13" s="26" t="s">
        <v>29</v>
      </c>
      <c r="E13" s="38">
        <v>74667</v>
      </c>
      <c r="F13" s="29">
        <v>263</v>
      </c>
      <c r="G13" s="29">
        <v>3</v>
      </c>
      <c r="H13" s="39">
        <v>711</v>
      </c>
      <c r="I13" s="40">
        <v>32</v>
      </c>
      <c r="J13" s="32">
        <f t="shared" si="1"/>
        <v>9.011406844106464</v>
      </c>
      <c r="K13" s="33">
        <f t="shared" si="2"/>
        <v>7.13</v>
      </c>
      <c r="L13" s="34">
        <f t="shared" si="3"/>
        <v>7.21</v>
      </c>
      <c r="M13" s="41"/>
      <c r="N13" s="42">
        <f t="shared" si="0"/>
        <v>0</v>
      </c>
    </row>
    <row r="14" spans="3:14" ht="15">
      <c r="C14" s="43">
        <v>4</v>
      </c>
      <c r="D14" s="26" t="s">
        <v>30</v>
      </c>
      <c r="E14" s="38">
        <v>77333</v>
      </c>
      <c r="F14" s="29">
        <v>287</v>
      </c>
      <c r="G14" s="29">
        <v>3</v>
      </c>
      <c r="H14" s="39">
        <v>1050</v>
      </c>
      <c r="I14" s="40">
        <v>32.5</v>
      </c>
      <c r="J14" s="32">
        <f t="shared" si="1"/>
        <v>12.195121951219512</v>
      </c>
      <c r="K14" s="33">
        <f t="shared" si="2"/>
        <v>9.57</v>
      </c>
      <c r="L14" s="34">
        <f t="shared" si="3"/>
        <v>9.68</v>
      </c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38">
        <v>77333</v>
      </c>
      <c r="F15" s="29">
        <v>261</v>
      </c>
      <c r="G15" s="29">
        <v>3</v>
      </c>
      <c r="H15" s="39">
        <v>1068</v>
      </c>
      <c r="I15" s="40">
        <v>34.5</v>
      </c>
      <c r="J15" s="32">
        <f t="shared" si="1"/>
        <v>13.639846743295019</v>
      </c>
      <c r="K15" s="33">
        <f t="shared" si="2"/>
        <v>10.39</v>
      </c>
      <c r="L15" s="34">
        <f t="shared" si="3"/>
        <v>10.51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38"/>
      <c r="F16" s="29"/>
      <c r="G16" s="29"/>
      <c r="H16" s="39"/>
      <c r="I16" s="40"/>
      <c r="J16" s="32"/>
      <c r="K16" s="33"/>
      <c r="L16" s="34"/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38"/>
      <c r="F17" s="29"/>
      <c r="G17" s="29"/>
      <c r="H17" s="39"/>
      <c r="I17" s="40" t="s">
        <v>34</v>
      </c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38">
        <v>77333</v>
      </c>
      <c r="F18" s="29">
        <v>208</v>
      </c>
      <c r="G18" s="29">
        <v>3</v>
      </c>
      <c r="H18" s="39">
        <v>837</v>
      </c>
      <c r="I18" s="40">
        <v>36</v>
      </c>
      <c r="J18" s="32">
        <f t="shared" si="1"/>
        <v>13.413461538461538</v>
      </c>
      <c r="K18" s="33">
        <f t="shared" si="2"/>
        <v>9.98</v>
      </c>
      <c r="L18" s="34">
        <f t="shared" si="3"/>
        <v>10.1</v>
      </c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38"/>
      <c r="F19" s="29"/>
      <c r="G19" s="29"/>
      <c r="H19" s="39"/>
      <c r="I19" s="40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38"/>
      <c r="F20" s="29"/>
      <c r="G20" s="29"/>
      <c r="H20" s="39"/>
      <c r="I20" s="40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38"/>
      <c r="F21" s="29"/>
      <c r="G21" s="29"/>
      <c r="H21" s="39"/>
      <c r="I21" s="40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38">
        <v>77333</v>
      </c>
      <c r="F22" s="29">
        <v>243</v>
      </c>
      <c r="G22" s="29">
        <v>3</v>
      </c>
      <c r="H22" s="39">
        <v>920</v>
      </c>
      <c r="I22" s="40">
        <v>33.8</v>
      </c>
      <c r="J22" s="32">
        <f t="shared" si="1"/>
        <v>12.62002743484225</v>
      </c>
      <c r="K22" s="33">
        <f t="shared" si="2"/>
        <v>9.71</v>
      </c>
      <c r="L22" s="34">
        <f t="shared" si="3"/>
        <v>9.83</v>
      </c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/>
      <c r="F26" s="29"/>
      <c r="G26" s="29"/>
      <c r="H26" s="39"/>
      <c r="I26" s="40"/>
      <c r="J26" s="32"/>
      <c r="K26" s="33"/>
      <c r="L26" s="34"/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33.760000000000005</v>
      </c>
      <c r="J42" s="63">
        <f>AVERAGE(J13:J41)</f>
        <v>12.175972902384958</v>
      </c>
      <c r="K42" s="63">
        <f>AVERAGE(K13:K41)</f>
        <v>9.356</v>
      </c>
      <c r="L42" s="63">
        <f>AVERAGE(L13:L41)</f>
        <v>9.466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M50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21.00390625" style="122" customWidth="1"/>
    <col min="2" max="2" width="13.00390625" style="122" customWidth="1"/>
    <col min="3" max="3" width="13.25390625" style="122" bestFit="1" customWidth="1"/>
    <col min="4" max="4" width="9.875" style="122" bestFit="1" customWidth="1"/>
    <col min="5" max="5" width="13.00390625" style="122" customWidth="1"/>
    <col min="6" max="6" width="10.125" style="122" customWidth="1"/>
    <col min="7" max="8" width="14.875" style="122" bestFit="1" customWidth="1"/>
    <col min="9" max="16384" width="9.125" style="122" customWidth="1"/>
  </cols>
  <sheetData>
    <row r="8" ht="15.75" thickBot="1"/>
    <row r="9" spans="2:8" ht="15">
      <c r="B9" s="123"/>
      <c r="C9" s="124"/>
      <c r="D9" s="124"/>
      <c r="E9" s="124"/>
      <c r="F9" s="124"/>
      <c r="G9" s="124"/>
      <c r="H9" s="125"/>
    </row>
    <row r="10" spans="2:8" ht="15">
      <c r="B10" s="126"/>
      <c r="C10" s="127"/>
      <c r="D10" s="127"/>
      <c r="E10" s="127"/>
      <c r="F10" s="127"/>
      <c r="G10" s="127"/>
      <c r="H10" s="128"/>
    </row>
    <row r="11" spans="2:13" ht="18">
      <c r="B11" s="126"/>
      <c r="C11" s="129"/>
      <c r="D11" s="127"/>
      <c r="E11" s="127"/>
      <c r="F11" s="127"/>
      <c r="G11" s="130"/>
      <c r="H11" s="131"/>
      <c r="L11" s="127"/>
      <c r="M11" s="127"/>
    </row>
    <row r="12" spans="2:13" ht="18">
      <c r="B12" s="126"/>
      <c r="C12" s="129"/>
      <c r="D12" s="127"/>
      <c r="E12" s="127"/>
      <c r="F12" s="127"/>
      <c r="G12" s="130"/>
      <c r="H12" s="131"/>
      <c r="L12" s="127"/>
      <c r="M12" s="127"/>
    </row>
    <row r="13" spans="2:8" ht="18">
      <c r="B13" s="126"/>
      <c r="C13" s="129"/>
      <c r="D13" s="127"/>
      <c r="E13" s="127"/>
      <c r="F13" s="127"/>
      <c r="G13" s="130"/>
      <c r="H13" s="131"/>
    </row>
    <row r="14" spans="2:8" ht="18">
      <c r="B14" s="126"/>
      <c r="C14" s="129"/>
      <c r="D14" s="127"/>
      <c r="E14" s="127"/>
      <c r="F14" s="127"/>
      <c r="G14" s="130"/>
      <c r="H14" s="131"/>
    </row>
    <row r="15" spans="2:8" ht="18">
      <c r="B15" s="126"/>
      <c r="C15" s="129"/>
      <c r="D15" s="127"/>
      <c r="E15" s="127"/>
      <c r="F15" s="127"/>
      <c r="G15" s="130"/>
      <c r="H15" s="131"/>
    </row>
    <row r="16" spans="2:8" ht="18">
      <c r="B16" s="126"/>
      <c r="C16" s="129"/>
      <c r="D16" s="127"/>
      <c r="E16" s="127"/>
      <c r="F16" s="127"/>
      <c r="G16" s="130"/>
      <c r="H16" s="131"/>
    </row>
    <row r="17" spans="2:8" ht="18">
      <c r="B17" s="126"/>
      <c r="C17" s="129"/>
      <c r="D17" s="127"/>
      <c r="E17" s="127"/>
      <c r="F17" s="127"/>
      <c r="G17" s="130"/>
      <c r="H17" s="131"/>
    </row>
    <row r="18" spans="2:8" ht="18">
      <c r="B18" s="126"/>
      <c r="C18" s="129"/>
      <c r="D18" s="127"/>
      <c r="E18" s="127"/>
      <c r="F18" s="127"/>
      <c r="G18" s="130"/>
      <c r="H18" s="131"/>
    </row>
    <row r="19" spans="2:8" ht="18">
      <c r="B19" s="126"/>
      <c r="C19" s="129"/>
      <c r="D19" s="127"/>
      <c r="E19" s="127"/>
      <c r="F19" s="127"/>
      <c r="G19" s="130"/>
      <c r="H19" s="131"/>
    </row>
    <row r="20" spans="2:8" ht="18">
      <c r="B20" s="126"/>
      <c r="C20" s="129"/>
      <c r="D20" s="127"/>
      <c r="E20" s="127"/>
      <c r="F20" s="127"/>
      <c r="G20" s="130"/>
      <c r="H20" s="131"/>
    </row>
    <row r="21" spans="2:8" ht="18.75" thickBot="1">
      <c r="B21" s="132"/>
      <c r="C21" s="133"/>
      <c r="D21" s="134"/>
      <c r="E21" s="134"/>
      <c r="F21" s="134"/>
      <c r="G21" s="135"/>
      <c r="H21" s="136"/>
    </row>
    <row r="22" spans="4:8" ht="18">
      <c r="D22" s="137"/>
      <c r="E22" s="138"/>
      <c r="F22" s="139"/>
      <c r="G22" s="140"/>
      <c r="H22" s="140"/>
    </row>
    <row r="32" ht="15">
      <c r="A32" s="141" t="s">
        <v>99</v>
      </c>
    </row>
    <row r="33" ht="15">
      <c r="A33" s="142"/>
    </row>
    <row r="36" spans="1:6" ht="20.25">
      <c r="A36" s="143" t="s">
        <v>100</v>
      </c>
      <c r="B36" s="144"/>
      <c r="C36" s="145"/>
      <c r="D36" s="146"/>
      <c r="E36" s="144"/>
      <c r="F36" s="144"/>
    </row>
    <row r="37" spans="1:6" ht="15">
      <c r="A37" s="147"/>
      <c r="B37" s="144"/>
      <c r="C37" s="144"/>
      <c r="D37" s="144"/>
      <c r="E37" s="144"/>
      <c r="F37" s="144"/>
    </row>
    <row r="38" spans="1:6" ht="15">
      <c r="A38" s="144"/>
      <c r="B38" s="144"/>
      <c r="C38" s="144"/>
      <c r="D38" s="144"/>
      <c r="E38" s="144"/>
      <c r="F38" s="144"/>
    </row>
    <row r="39" spans="1:6" s="149" customFormat="1" ht="31.5" customHeight="1">
      <c r="A39" s="148" t="s">
        <v>15</v>
      </c>
      <c r="B39" s="148" t="s">
        <v>101</v>
      </c>
      <c r="C39" s="148" t="s">
        <v>102</v>
      </c>
      <c r="D39" s="148"/>
      <c r="E39" s="148" t="s">
        <v>102</v>
      </c>
      <c r="F39" s="148" t="s">
        <v>101</v>
      </c>
    </row>
    <row r="40" spans="1:11" ht="20.25">
      <c r="A40" s="88" t="s">
        <v>88</v>
      </c>
      <c r="B40" s="150">
        <v>31.7</v>
      </c>
      <c r="C40" s="151">
        <v>7.78</v>
      </c>
      <c r="D40" s="152"/>
      <c r="E40" s="151">
        <v>7.78</v>
      </c>
      <c r="F40" s="150">
        <v>31.7</v>
      </c>
      <c r="H40" s="153"/>
      <c r="I40" s="154"/>
      <c r="J40" s="155"/>
      <c r="K40" s="156"/>
    </row>
    <row r="41" spans="1:11" ht="20.25">
      <c r="A41" s="95" t="s">
        <v>89</v>
      </c>
      <c r="B41" s="150">
        <v>33.4375</v>
      </c>
      <c r="C41" s="151">
        <v>8.0775</v>
      </c>
      <c r="D41" s="152"/>
      <c r="E41" s="151">
        <v>8.0775</v>
      </c>
      <c r="F41" s="150">
        <v>33.4375</v>
      </c>
      <c r="H41" s="153"/>
      <c r="I41" s="154"/>
      <c r="J41" s="155"/>
      <c r="K41" s="156"/>
    </row>
    <row r="42" spans="1:11" ht="20.25">
      <c r="A42" s="95" t="s">
        <v>90</v>
      </c>
      <c r="B42" s="150">
        <v>33.7875</v>
      </c>
      <c r="C42" s="151">
        <v>7.902500000000001</v>
      </c>
      <c r="D42" s="152"/>
      <c r="E42" s="151">
        <v>7.902500000000001</v>
      </c>
      <c r="F42" s="150">
        <v>33.7875</v>
      </c>
      <c r="H42" s="153"/>
      <c r="I42" s="154"/>
      <c r="J42" s="155"/>
      <c r="K42" s="156"/>
    </row>
    <row r="43" spans="1:11" ht="20.25">
      <c r="A43" s="102" t="s">
        <v>91</v>
      </c>
      <c r="B43" s="150">
        <v>34.66666666666667</v>
      </c>
      <c r="C43" s="151">
        <v>8.290000000000001</v>
      </c>
      <c r="D43" s="152"/>
      <c r="E43" s="151">
        <v>8.290000000000001</v>
      </c>
      <c r="F43" s="150">
        <v>34.66666666666667</v>
      </c>
      <c r="H43" s="153"/>
      <c r="I43" s="154"/>
      <c r="J43" s="155"/>
      <c r="K43" s="156"/>
    </row>
    <row r="44" spans="1:11" ht="20.25">
      <c r="A44" s="102" t="s">
        <v>92</v>
      </c>
      <c r="B44" s="150">
        <v>33.65</v>
      </c>
      <c r="C44" s="151">
        <v>8.77375</v>
      </c>
      <c r="D44" s="152"/>
      <c r="E44" s="151">
        <v>8.77375</v>
      </c>
      <c r="F44" s="150">
        <v>33.65</v>
      </c>
      <c r="H44" s="153"/>
      <c r="I44" s="154"/>
      <c r="J44" s="155"/>
      <c r="K44" s="156"/>
    </row>
    <row r="45" spans="1:11" ht="20.25">
      <c r="A45" s="102" t="s">
        <v>103</v>
      </c>
      <c r="B45" s="150">
        <v>27.7</v>
      </c>
      <c r="C45" s="151">
        <v>9.45</v>
      </c>
      <c r="D45" s="152"/>
      <c r="E45" s="151">
        <v>9.45</v>
      </c>
      <c r="F45" s="150">
        <v>27.7</v>
      </c>
      <c r="H45" s="153"/>
      <c r="I45" s="154"/>
      <c r="J45" s="155"/>
      <c r="K45" s="156"/>
    </row>
    <row r="46" spans="1:11" ht="20.25">
      <c r="A46" s="95" t="s">
        <v>104</v>
      </c>
      <c r="B46" s="150">
        <v>36</v>
      </c>
      <c r="C46" s="151">
        <v>9.235</v>
      </c>
      <c r="D46" s="152"/>
      <c r="E46" s="151">
        <v>9.235</v>
      </c>
      <c r="F46" s="150">
        <v>36</v>
      </c>
      <c r="H46" s="153"/>
      <c r="I46" s="154"/>
      <c r="J46" s="155"/>
      <c r="K46" s="156"/>
    </row>
    <row r="47" spans="1:11" ht="20.25">
      <c r="A47" s="95" t="s">
        <v>95</v>
      </c>
      <c r="B47" s="150">
        <v>35.74285714285714</v>
      </c>
      <c r="C47" s="151">
        <v>9.197142857142856</v>
      </c>
      <c r="D47" s="152"/>
      <c r="E47" s="151">
        <v>9.197142857142856</v>
      </c>
      <c r="F47" s="150">
        <v>35.74285714285714</v>
      </c>
      <c r="H47" s="153"/>
      <c r="I47" s="154"/>
      <c r="J47" s="155"/>
      <c r="K47" s="156"/>
    </row>
    <row r="48" spans="1:6" ht="21" thickBot="1">
      <c r="A48" s="110" t="s">
        <v>96</v>
      </c>
      <c r="B48" s="157">
        <v>38.56666666666666</v>
      </c>
      <c r="C48" s="158">
        <v>8.18</v>
      </c>
      <c r="D48" s="159"/>
      <c r="E48" s="158">
        <v>8.18</v>
      </c>
      <c r="F48" s="157">
        <v>38.56666666666666</v>
      </c>
    </row>
    <row r="49" ht="18">
      <c r="A49" s="160"/>
    </row>
    <row r="50" ht="18.75" thickBot="1">
      <c r="A50" s="161"/>
    </row>
  </sheetData>
  <sheetProtection/>
  <printOptions/>
  <pageMargins left="0.7086614173228347" right="0.5118110236220472" top="0.8267716535433072" bottom="0.7874015748031497" header="0.5118110236220472" footer="0.5118110236220472"/>
  <pageSetup horizontalDpi="300" verticalDpi="300" orientation="landscape" paperSize="9" scale="89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6.5" thickBot="1">
      <c r="A11" s="23"/>
      <c r="C11" s="25">
        <v>1</v>
      </c>
      <c r="D11" s="26" t="s">
        <v>27</v>
      </c>
      <c r="E11" s="38">
        <v>76000</v>
      </c>
      <c r="F11" s="29">
        <v>440</v>
      </c>
      <c r="G11" s="28">
        <v>6</v>
      </c>
      <c r="H11" s="30">
        <v>2680</v>
      </c>
      <c r="I11" s="31">
        <v>30.7</v>
      </c>
      <c r="J11" s="32">
        <f>(H11*10/(F11*G11))</f>
        <v>10.151515151515152</v>
      </c>
      <c r="K11" s="33">
        <f>ROUND(J11*(1-((I11-14)/86)),2)</f>
        <v>8.18</v>
      </c>
      <c r="L11" s="34">
        <f>ROUND(J11*(1-((I11-15)/85)),2)</f>
        <v>8.28</v>
      </c>
      <c r="M11" s="35"/>
      <c r="N11" s="36">
        <f aca="true" t="shared" si="0" ref="N11:N32">M11*10000/3.75</f>
        <v>0</v>
      </c>
    </row>
    <row r="12" spans="1:14" ht="16.5" thickBot="1">
      <c r="A12" s="37"/>
      <c r="C12" s="25">
        <v>2</v>
      </c>
      <c r="D12" s="26" t="s">
        <v>28</v>
      </c>
      <c r="E12" s="38">
        <v>76000</v>
      </c>
      <c r="F12" s="29">
        <v>440</v>
      </c>
      <c r="G12" s="28">
        <v>6</v>
      </c>
      <c r="H12" s="39">
        <v>2780</v>
      </c>
      <c r="I12" s="40">
        <v>28.7</v>
      </c>
      <c r="J12" s="32">
        <f aca="true" t="shared" si="1" ref="J12:J22">(H12*10/(F12*G12))</f>
        <v>10.530303030303031</v>
      </c>
      <c r="K12" s="33">
        <f aca="true" t="shared" si="2" ref="K12:K22">ROUND(J12*(1-((I12-14)/86)),2)</f>
        <v>8.73</v>
      </c>
      <c r="L12" s="34">
        <f aca="true" t="shared" si="3" ref="L12:L22">ROUND(J12*(1-((I12-15)/85)),2)</f>
        <v>8.83</v>
      </c>
      <c r="M12" s="41"/>
      <c r="N12" s="42">
        <f t="shared" si="0"/>
        <v>0</v>
      </c>
    </row>
    <row r="13" spans="3:14" ht="15.75" thickBot="1">
      <c r="C13" s="25">
        <v>3</v>
      </c>
      <c r="D13" s="26" t="s">
        <v>29</v>
      </c>
      <c r="E13" s="38">
        <v>76000</v>
      </c>
      <c r="F13" s="29">
        <v>440</v>
      </c>
      <c r="G13" s="28">
        <v>6</v>
      </c>
      <c r="H13" s="39">
        <v>2940</v>
      </c>
      <c r="I13" s="40">
        <v>32.7</v>
      </c>
      <c r="J13" s="32">
        <f t="shared" si="1"/>
        <v>11.136363636363637</v>
      </c>
      <c r="K13" s="33">
        <f t="shared" si="2"/>
        <v>8.71</v>
      </c>
      <c r="L13" s="34">
        <f t="shared" si="3"/>
        <v>8.82</v>
      </c>
      <c r="M13" s="41"/>
      <c r="N13" s="42">
        <f t="shared" si="0"/>
        <v>0</v>
      </c>
    </row>
    <row r="14" spans="3:14" ht="15.75" thickBot="1">
      <c r="C14" s="43">
        <v>4</v>
      </c>
      <c r="D14" s="26" t="s">
        <v>30</v>
      </c>
      <c r="E14" s="38">
        <v>76000</v>
      </c>
      <c r="F14" s="29">
        <v>440</v>
      </c>
      <c r="G14" s="28">
        <v>6</v>
      </c>
      <c r="H14" s="39">
        <v>2980</v>
      </c>
      <c r="I14" s="40">
        <v>30.4</v>
      </c>
      <c r="J14" s="32">
        <f t="shared" si="1"/>
        <v>11.287878787878787</v>
      </c>
      <c r="K14" s="33">
        <f t="shared" si="2"/>
        <v>9.14</v>
      </c>
      <c r="L14" s="34">
        <f t="shared" si="3"/>
        <v>9.24</v>
      </c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38">
        <v>76000</v>
      </c>
      <c r="F15" s="29">
        <v>440</v>
      </c>
      <c r="G15" s="28">
        <v>6</v>
      </c>
      <c r="H15" s="39">
        <v>3180</v>
      </c>
      <c r="I15" s="40">
        <v>29.8</v>
      </c>
      <c r="J15" s="32">
        <f t="shared" si="1"/>
        <v>12.045454545454545</v>
      </c>
      <c r="K15" s="33">
        <f t="shared" si="2"/>
        <v>9.83</v>
      </c>
      <c r="L15" s="34">
        <f t="shared" si="3"/>
        <v>9.95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38"/>
      <c r="F16" s="29"/>
      <c r="G16" s="29"/>
      <c r="H16" s="39"/>
      <c r="I16" s="40"/>
      <c r="J16" s="32"/>
      <c r="K16" s="33"/>
      <c r="L16" s="34"/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38"/>
      <c r="F17" s="29"/>
      <c r="G17" s="29"/>
      <c r="H17" s="39"/>
      <c r="I17" s="40"/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38"/>
      <c r="F18" s="29"/>
      <c r="G18" s="29"/>
      <c r="H18" s="39"/>
      <c r="I18" s="40"/>
      <c r="J18" s="32"/>
      <c r="K18" s="33"/>
      <c r="L18" s="34"/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38"/>
      <c r="F19" s="29"/>
      <c r="G19" s="29"/>
      <c r="H19" s="39"/>
      <c r="I19" s="40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38"/>
      <c r="F20" s="29"/>
      <c r="G20" s="29"/>
      <c r="H20" s="39"/>
      <c r="I20" s="40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38"/>
      <c r="F21" s="29"/>
      <c r="G21" s="29"/>
      <c r="H21" s="39"/>
      <c r="I21" s="40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38">
        <v>76000</v>
      </c>
      <c r="F22" s="29">
        <v>440</v>
      </c>
      <c r="G22" s="64">
        <v>6</v>
      </c>
      <c r="H22" s="39">
        <v>3580</v>
      </c>
      <c r="I22" s="40">
        <v>32.5</v>
      </c>
      <c r="J22" s="32">
        <f t="shared" si="1"/>
        <v>13.56060606060606</v>
      </c>
      <c r="K22" s="33">
        <f t="shared" si="2"/>
        <v>10.64</v>
      </c>
      <c r="L22" s="34">
        <f t="shared" si="3"/>
        <v>10.77</v>
      </c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/>
      <c r="F26" s="29"/>
      <c r="G26" s="29"/>
      <c r="H26" s="39"/>
      <c r="I26" s="40"/>
      <c r="J26" s="32"/>
      <c r="K26" s="33"/>
      <c r="L26" s="34"/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31.35</v>
      </c>
      <c r="J42" s="63">
        <f>AVERAGE(J13:J41)</f>
        <v>12.007575757575758</v>
      </c>
      <c r="K42" s="63">
        <f>AVERAGE(K13:K41)</f>
        <v>9.58</v>
      </c>
      <c r="L42" s="63">
        <f>AVERAGE(L13:L41)</f>
        <v>9.695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27</v>
      </c>
      <c r="E11" s="38">
        <v>76000</v>
      </c>
      <c r="F11" s="28">
        <v>397</v>
      </c>
      <c r="G11" s="28">
        <v>6</v>
      </c>
      <c r="H11" s="30">
        <v>1954</v>
      </c>
      <c r="I11" s="31">
        <v>25.1</v>
      </c>
      <c r="J11" s="32">
        <f>(H11*10/(F11*G11))</f>
        <v>8.2031905961377</v>
      </c>
      <c r="K11" s="33">
        <f>ROUND(J11*(1-((I11-14)/86)),2)</f>
        <v>7.14</v>
      </c>
      <c r="L11" s="34">
        <f>ROUND(J11*(1-((I11-15)/85)),2)</f>
        <v>7.23</v>
      </c>
      <c r="M11" s="35"/>
      <c r="N11" s="36">
        <f aca="true" t="shared" si="0" ref="N11:N32">M11*10000/3.75</f>
        <v>0</v>
      </c>
    </row>
    <row r="12" spans="1:14" ht="15.75">
      <c r="A12" s="37"/>
      <c r="C12" s="25">
        <v>2</v>
      </c>
      <c r="D12" s="26" t="s">
        <v>28</v>
      </c>
      <c r="E12" s="38">
        <v>76000</v>
      </c>
      <c r="F12" s="29">
        <v>397</v>
      </c>
      <c r="G12" s="29">
        <v>6</v>
      </c>
      <c r="H12" s="39">
        <v>2588</v>
      </c>
      <c r="I12" s="40">
        <v>28</v>
      </c>
      <c r="J12" s="32">
        <f aca="true" t="shared" si="1" ref="J12:J22">(H12*10/(F12*G12))</f>
        <v>10.864819479429052</v>
      </c>
      <c r="K12" s="33">
        <f aca="true" t="shared" si="2" ref="K12:K22">ROUND(J12*(1-((I12-14)/86)),2)</f>
        <v>9.1</v>
      </c>
      <c r="L12" s="34">
        <f aca="true" t="shared" si="3" ref="L12:L22">ROUND(J12*(1-((I12-15)/85)),2)</f>
        <v>9.2</v>
      </c>
      <c r="M12" s="41"/>
      <c r="N12" s="42">
        <f t="shared" si="0"/>
        <v>0</v>
      </c>
    </row>
    <row r="13" spans="3:14" ht="15">
      <c r="C13" s="25">
        <v>3</v>
      </c>
      <c r="D13" s="26" t="s">
        <v>29</v>
      </c>
      <c r="E13" s="38">
        <v>76000</v>
      </c>
      <c r="F13" s="29">
        <v>397</v>
      </c>
      <c r="G13" s="29">
        <v>6</v>
      </c>
      <c r="H13" s="39">
        <v>2205</v>
      </c>
      <c r="I13" s="40">
        <v>29.5</v>
      </c>
      <c r="J13" s="32">
        <f t="shared" si="1"/>
        <v>9.256926952141058</v>
      </c>
      <c r="K13" s="33">
        <f t="shared" si="2"/>
        <v>7.59</v>
      </c>
      <c r="L13" s="34">
        <f t="shared" si="3"/>
        <v>7.68</v>
      </c>
      <c r="M13" s="41"/>
      <c r="N13" s="42">
        <f t="shared" si="0"/>
        <v>0</v>
      </c>
    </row>
    <row r="14" spans="3:14" ht="15">
      <c r="C14" s="43">
        <v>4</v>
      </c>
      <c r="D14" s="26" t="s">
        <v>30</v>
      </c>
      <c r="E14" s="38"/>
      <c r="F14" s="29"/>
      <c r="G14" s="29"/>
      <c r="H14" s="39"/>
      <c r="I14" s="40"/>
      <c r="J14" s="32"/>
      <c r="K14" s="33"/>
      <c r="L14" s="34"/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38">
        <v>76000</v>
      </c>
      <c r="F15" s="29">
        <v>397</v>
      </c>
      <c r="G15" s="29">
        <v>6</v>
      </c>
      <c r="H15" s="39">
        <v>2571</v>
      </c>
      <c r="I15" s="40">
        <v>28.1</v>
      </c>
      <c r="J15" s="32">
        <f t="shared" si="1"/>
        <v>10.79345088161209</v>
      </c>
      <c r="K15" s="33">
        <f t="shared" si="2"/>
        <v>9.02</v>
      </c>
      <c r="L15" s="34">
        <f t="shared" si="3"/>
        <v>9.13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38">
        <v>76000</v>
      </c>
      <c r="F16" s="29">
        <v>397</v>
      </c>
      <c r="G16" s="29">
        <v>6</v>
      </c>
      <c r="H16" s="39">
        <v>2647</v>
      </c>
      <c r="I16" s="40">
        <v>27.7</v>
      </c>
      <c r="J16" s="32">
        <f t="shared" si="1"/>
        <v>11.112510495382033</v>
      </c>
      <c r="K16" s="33">
        <f t="shared" si="2"/>
        <v>9.34</v>
      </c>
      <c r="L16" s="34">
        <f t="shared" si="3"/>
        <v>9.45</v>
      </c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38"/>
      <c r="F17" s="29"/>
      <c r="G17" s="29"/>
      <c r="H17" s="39"/>
      <c r="I17" s="40"/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38"/>
      <c r="F18" s="29"/>
      <c r="G18" s="29"/>
      <c r="H18" s="39"/>
      <c r="I18" s="40"/>
      <c r="J18" s="32"/>
      <c r="K18" s="33"/>
      <c r="L18" s="34"/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38"/>
      <c r="F19" s="29"/>
      <c r="G19" s="29"/>
      <c r="H19" s="39"/>
      <c r="I19" s="40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38"/>
      <c r="F20" s="29"/>
      <c r="G20" s="29"/>
      <c r="H20" s="39"/>
      <c r="I20" s="40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38"/>
      <c r="F21" s="29"/>
      <c r="G21" s="29"/>
      <c r="H21" s="39"/>
      <c r="I21" s="40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38">
        <v>76000</v>
      </c>
      <c r="F22" s="29">
        <v>397</v>
      </c>
      <c r="G22" s="29">
        <v>6</v>
      </c>
      <c r="H22" s="39">
        <v>3028</v>
      </c>
      <c r="I22" s="40">
        <v>30.5</v>
      </c>
      <c r="J22" s="32">
        <f t="shared" si="1"/>
        <v>12.7120067170445</v>
      </c>
      <c r="K22" s="33">
        <f t="shared" si="2"/>
        <v>10.27</v>
      </c>
      <c r="L22" s="34">
        <f t="shared" si="3"/>
        <v>10.39</v>
      </c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/>
      <c r="F26" s="29"/>
      <c r="G26" s="29"/>
      <c r="H26" s="39"/>
      <c r="I26" s="40"/>
      <c r="J26" s="32"/>
      <c r="K26" s="33"/>
      <c r="L26" s="34"/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28.95</v>
      </c>
      <c r="J42" s="63">
        <f>AVERAGE(J13:J41)</f>
        <v>10.96872376154492</v>
      </c>
      <c r="K42" s="63">
        <f>AVERAGE(K13:K41)</f>
        <v>9.055</v>
      </c>
      <c r="L42" s="63">
        <f>AVERAGE(L13:L41)</f>
        <v>9.162500000000001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27</v>
      </c>
      <c r="E11" s="27"/>
      <c r="F11" s="28"/>
      <c r="G11" s="28"/>
      <c r="H11" s="30"/>
      <c r="I11" s="31"/>
      <c r="J11" s="32"/>
      <c r="K11" s="33"/>
      <c r="L11" s="34"/>
      <c r="M11" s="35"/>
      <c r="N11" s="36">
        <f aca="true" t="shared" si="0" ref="N11:N32">M11*10000/3.75</f>
        <v>0</v>
      </c>
    </row>
    <row r="12" spans="1:14" ht="15.75">
      <c r="A12" s="37"/>
      <c r="C12" s="25">
        <v>2</v>
      </c>
      <c r="D12" s="26" t="s">
        <v>28</v>
      </c>
      <c r="E12" s="38">
        <v>76000</v>
      </c>
      <c r="F12" s="29">
        <v>400</v>
      </c>
      <c r="G12" s="29">
        <v>4.5</v>
      </c>
      <c r="H12" s="39">
        <v>1736</v>
      </c>
      <c r="I12" s="40">
        <v>37.2</v>
      </c>
      <c r="J12" s="32">
        <f>(H12*10/(F12*G12))</f>
        <v>9.644444444444444</v>
      </c>
      <c r="K12" s="33">
        <f>ROUND(J12*(1-((I12-14)/86)),2)</f>
        <v>7.04</v>
      </c>
      <c r="L12" s="34">
        <f>ROUND(J12*(1-((I12-15)/85)),2)</f>
        <v>7.13</v>
      </c>
      <c r="M12" s="41"/>
      <c r="N12" s="42">
        <f t="shared" si="0"/>
        <v>0</v>
      </c>
    </row>
    <row r="13" spans="3:14" ht="15">
      <c r="C13" s="25">
        <v>3</v>
      </c>
      <c r="D13" s="26" t="s">
        <v>29</v>
      </c>
      <c r="E13" s="38">
        <v>76000</v>
      </c>
      <c r="F13" s="29">
        <v>486</v>
      </c>
      <c r="G13" s="29">
        <v>4.5</v>
      </c>
      <c r="H13" s="39">
        <v>2000</v>
      </c>
      <c r="I13" s="40">
        <v>38.3</v>
      </c>
      <c r="J13" s="32">
        <f>(H13*10/(F13*G13))</f>
        <v>9.144947416552355</v>
      </c>
      <c r="K13" s="33">
        <f>ROUND(J13*(1-((I13-14)/86)),2)</f>
        <v>6.56</v>
      </c>
      <c r="L13" s="34">
        <f>ROUND(J13*(1-((I13-15)/85)),2)</f>
        <v>6.64</v>
      </c>
      <c r="M13" s="41"/>
      <c r="N13" s="42">
        <f t="shared" si="0"/>
        <v>0</v>
      </c>
    </row>
    <row r="14" spans="3:14" ht="15">
      <c r="C14" s="43">
        <v>4</v>
      </c>
      <c r="D14" s="26" t="s">
        <v>30</v>
      </c>
      <c r="E14" s="38">
        <v>76000</v>
      </c>
      <c r="F14" s="29">
        <v>486</v>
      </c>
      <c r="G14" s="29">
        <v>4.5</v>
      </c>
      <c r="H14" s="39">
        <v>2015</v>
      </c>
      <c r="I14" s="40">
        <v>39</v>
      </c>
      <c r="J14" s="32">
        <f>(H14*10/(F14*G14))</f>
        <v>9.213534522176497</v>
      </c>
      <c r="K14" s="33">
        <f>ROUND(J14*(1-((I14-14)/86)),2)</f>
        <v>6.54</v>
      </c>
      <c r="L14" s="34">
        <f>ROUND(J14*(1-((I14-15)/85)),2)</f>
        <v>6.61</v>
      </c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38">
        <v>76000</v>
      </c>
      <c r="F15" s="29">
        <v>486</v>
      </c>
      <c r="G15" s="29">
        <v>4.5</v>
      </c>
      <c r="H15" s="39">
        <v>2089</v>
      </c>
      <c r="I15" s="40">
        <v>36.5</v>
      </c>
      <c r="J15" s="32">
        <f>(H15*10/(F15*G15))</f>
        <v>9.551897576588935</v>
      </c>
      <c r="K15" s="33">
        <f>ROUND(J15*(1-((I15-14)/86)),2)</f>
        <v>7.05</v>
      </c>
      <c r="L15" s="34">
        <f>ROUND(J15*(1-((I15-15)/85)),2)</f>
        <v>7.14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38"/>
      <c r="F16" s="29"/>
      <c r="G16" s="29"/>
      <c r="H16" s="39"/>
      <c r="I16" s="40"/>
      <c r="J16" s="32"/>
      <c r="K16" s="33"/>
      <c r="L16" s="34"/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38"/>
      <c r="F17" s="29"/>
      <c r="G17" s="29"/>
      <c r="H17" s="39"/>
      <c r="I17" s="40"/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38"/>
      <c r="F18" s="29"/>
      <c r="G18" s="29"/>
      <c r="H18" s="39"/>
      <c r="I18" s="40"/>
      <c r="J18" s="32"/>
      <c r="K18" s="33"/>
      <c r="L18" s="34"/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38"/>
      <c r="F19" s="29"/>
      <c r="G19" s="29"/>
      <c r="H19" s="39"/>
      <c r="I19" s="40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38"/>
      <c r="F20" s="29"/>
      <c r="G20" s="29"/>
      <c r="H20" s="39"/>
      <c r="I20" s="40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38"/>
      <c r="F21" s="29"/>
      <c r="G21" s="29"/>
      <c r="H21" s="39"/>
      <c r="I21" s="40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38"/>
      <c r="F22" s="29"/>
      <c r="G22" s="29"/>
      <c r="H22" s="39"/>
      <c r="I22" s="40"/>
      <c r="J22" s="32"/>
      <c r="K22" s="33"/>
      <c r="L22" s="34"/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/>
      <c r="F26" s="29"/>
      <c r="G26" s="29"/>
      <c r="H26" s="39"/>
      <c r="I26" s="40"/>
      <c r="J26" s="32"/>
      <c r="K26" s="33"/>
      <c r="L26" s="34"/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37.93333333333333</v>
      </c>
      <c r="J42" s="63">
        <f>AVERAGE(J13:J41)</f>
        <v>9.303459838439261</v>
      </c>
      <c r="K42" s="63">
        <f>AVERAGE(K13:K41)</f>
        <v>6.716666666666666</v>
      </c>
      <c r="L42" s="63">
        <f>AVERAGE(L13:L41)</f>
        <v>6.796666666666667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27</v>
      </c>
      <c r="E11" s="27">
        <v>80000</v>
      </c>
      <c r="F11" s="28">
        <v>180</v>
      </c>
      <c r="G11" s="28">
        <v>3</v>
      </c>
      <c r="H11" s="30">
        <v>580</v>
      </c>
      <c r="I11" s="31">
        <v>34</v>
      </c>
      <c r="J11" s="32">
        <f>(H11*10/(F11*G11))</f>
        <v>10.74074074074074</v>
      </c>
      <c r="K11" s="33">
        <f>ROUND(J11*(1-((I11-14)/86)),2)</f>
        <v>8.24</v>
      </c>
      <c r="L11" s="34">
        <f>ROUND(J11*(1-((I11-15)/85)),2)</f>
        <v>8.34</v>
      </c>
      <c r="M11" s="35"/>
      <c r="N11" s="36">
        <f aca="true" t="shared" si="0" ref="N11:N32">M11*10000/3.75</f>
        <v>0</v>
      </c>
    </row>
    <row r="12" spans="1:14" ht="15.75">
      <c r="A12" s="37"/>
      <c r="C12" s="25">
        <v>2</v>
      </c>
      <c r="D12" s="26" t="s">
        <v>28</v>
      </c>
      <c r="E12" s="38">
        <v>80000</v>
      </c>
      <c r="F12" s="29">
        <v>180</v>
      </c>
      <c r="G12" s="29">
        <v>3</v>
      </c>
      <c r="H12" s="39">
        <v>560</v>
      </c>
      <c r="I12" s="40">
        <v>33.5</v>
      </c>
      <c r="J12" s="32">
        <f>(H12*10/(F12*G12))</f>
        <v>10.37037037037037</v>
      </c>
      <c r="K12" s="33">
        <f>ROUND(J12*(1-((I12-14)/86)),2)</f>
        <v>8.02</v>
      </c>
      <c r="L12" s="34">
        <f>ROUND(J12*(1-((I12-15)/85)),2)</f>
        <v>8.11</v>
      </c>
      <c r="M12" s="41"/>
      <c r="N12" s="42">
        <f t="shared" si="0"/>
        <v>0</v>
      </c>
    </row>
    <row r="13" spans="3:14" ht="15">
      <c r="C13" s="25">
        <v>3</v>
      </c>
      <c r="D13" s="26" t="s">
        <v>29</v>
      </c>
      <c r="E13" s="38">
        <v>80000</v>
      </c>
      <c r="F13" s="29">
        <v>180</v>
      </c>
      <c r="G13" s="29">
        <v>3</v>
      </c>
      <c r="H13" s="39">
        <v>635</v>
      </c>
      <c r="I13" s="40">
        <v>35</v>
      </c>
      <c r="J13" s="32">
        <f>(H13*10/(F13*G13))</f>
        <v>11.75925925925926</v>
      </c>
      <c r="K13" s="33">
        <f>ROUND(J13*(1-((I13-14)/86)),2)</f>
        <v>8.89</v>
      </c>
      <c r="L13" s="34">
        <f>ROUND(J13*(1-((I13-15)/85)),2)</f>
        <v>8.99</v>
      </c>
      <c r="M13" s="41"/>
      <c r="N13" s="42">
        <f t="shared" si="0"/>
        <v>0</v>
      </c>
    </row>
    <row r="14" spans="3:14" ht="15">
      <c r="C14" s="43">
        <v>4</v>
      </c>
      <c r="D14" s="26" t="s">
        <v>30</v>
      </c>
      <c r="E14" s="38">
        <v>80000</v>
      </c>
      <c r="F14" s="29">
        <v>180</v>
      </c>
      <c r="G14" s="29">
        <v>3</v>
      </c>
      <c r="H14" s="39">
        <v>645</v>
      </c>
      <c r="I14" s="40">
        <v>35.2</v>
      </c>
      <c r="J14" s="32">
        <f>(H14*10/(F14*G14))</f>
        <v>11.944444444444445</v>
      </c>
      <c r="K14" s="33">
        <f>ROUND(J14*(1-((I14-14)/86)),2)</f>
        <v>9</v>
      </c>
      <c r="L14" s="34">
        <f>ROUND(J14*(1-((I14-15)/85)),2)</f>
        <v>9.11</v>
      </c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38">
        <v>80000</v>
      </c>
      <c r="F15" s="29">
        <v>180</v>
      </c>
      <c r="G15" s="29">
        <v>3</v>
      </c>
      <c r="H15" s="39">
        <v>620</v>
      </c>
      <c r="I15" s="40">
        <v>35.3</v>
      </c>
      <c r="J15" s="32">
        <f>(H15*10/(F15*G15))</f>
        <v>11.481481481481481</v>
      </c>
      <c r="K15" s="33">
        <f>ROUND(J15*(1-((I15-14)/86)),2)</f>
        <v>8.64</v>
      </c>
      <c r="L15" s="34">
        <f>ROUND(J15*(1-((I15-15)/85)),2)</f>
        <v>8.74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38"/>
      <c r="F16" s="29"/>
      <c r="G16" s="29"/>
      <c r="H16" s="39"/>
      <c r="I16" s="40"/>
      <c r="J16" s="32"/>
      <c r="K16" s="33"/>
      <c r="L16" s="34"/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38"/>
      <c r="F17" s="29"/>
      <c r="G17" s="29"/>
      <c r="H17" s="39"/>
      <c r="I17" s="40"/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38"/>
      <c r="F18" s="29"/>
      <c r="G18" s="29"/>
      <c r="H18" s="39"/>
      <c r="I18" s="40"/>
      <c r="J18" s="32"/>
      <c r="K18" s="33"/>
      <c r="L18" s="34"/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38"/>
      <c r="F19" s="29"/>
      <c r="G19" s="29"/>
      <c r="H19" s="39"/>
      <c r="I19" s="40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38"/>
      <c r="F20" s="29"/>
      <c r="G20" s="29"/>
      <c r="H20" s="39"/>
      <c r="I20" s="40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38"/>
      <c r="F21" s="29"/>
      <c r="G21" s="29"/>
      <c r="H21" s="39"/>
      <c r="I21" s="40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38">
        <v>80000</v>
      </c>
      <c r="F22" s="29">
        <v>180</v>
      </c>
      <c r="G22" s="29">
        <v>3</v>
      </c>
      <c r="H22" s="39">
        <v>665</v>
      </c>
      <c r="I22" s="40">
        <v>37.4</v>
      </c>
      <c r="J22" s="32">
        <f>(H22*10/(F22*G22))</f>
        <v>12.314814814814815</v>
      </c>
      <c r="K22" s="33">
        <f>ROUND(J22*(1-((I22-14)/86)),2)</f>
        <v>8.96</v>
      </c>
      <c r="L22" s="34">
        <f>ROUND(J22*(1-((I22-15)/85)),2)</f>
        <v>9.07</v>
      </c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>
        <v>80000</v>
      </c>
      <c r="F26" s="29">
        <v>180</v>
      </c>
      <c r="G26" s="29">
        <v>3</v>
      </c>
      <c r="H26" s="39">
        <v>670</v>
      </c>
      <c r="I26" s="40">
        <v>38.3</v>
      </c>
      <c r="J26" s="32">
        <f>(H26*10/(F26*G26))</f>
        <v>12.407407407407407</v>
      </c>
      <c r="K26" s="33">
        <f>ROUND(J26*(1-((I26-14)/86)),2)</f>
        <v>8.9</v>
      </c>
      <c r="L26" s="34">
        <f>ROUND(J26*(1-((I26-15)/85)),2)</f>
        <v>9.01</v>
      </c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36.239999999999995</v>
      </c>
      <c r="J42" s="63">
        <f>AVERAGE(J13:J41)</f>
        <v>11.981481481481481</v>
      </c>
      <c r="K42" s="63">
        <f>AVERAGE(K13:K41)</f>
        <v>8.878</v>
      </c>
      <c r="L42" s="63">
        <f>AVERAGE(L13:L41)</f>
        <v>8.984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27</v>
      </c>
      <c r="E11" s="27">
        <v>80000</v>
      </c>
      <c r="F11" s="28">
        <v>147</v>
      </c>
      <c r="G11" s="28">
        <v>6</v>
      </c>
      <c r="H11" s="30">
        <v>845</v>
      </c>
      <c r="I11" s="31">
        <v>35.3</v>
      </c>
      <c r="J11" s="32">
        <f>(H11*10/(F11*G11))</f>
        <v>9.580498866213151</v>
      </c>
      <c r="K11" s="33">
        <f>ROUND(J11*(1-((I11-14)/86)),2)</f>
        <v>7.21</v>
      </c>
      <c r="L11" s="34">
        <f>ROUND(J11*(1-((I11-15)/85)),2)</f>
        <v>7.29</v>
      </c>
      <c r="M11" s="35"/>
      <c r="N11" s="36">
        <f aca="true" t="shared" si="0" ref="N11:N32">M11*10000/3.75</f>
        <v>0</v>
      </c>
    </row>
    <row r="12" spans="1:14" ht="15.75">
      <c r="A12" s="37"/>
      <c r="C12" s="25">
        <v>2</v>
      </c>
      <c r="D12" s="26" t="s">
        <v>28</v>
      </c>
      <c r="E12" s="38">
        <v>80000</v>
      </c>
      <c r="F12" s="29">
        <v>147</v>
      </c>
      <c r="G12" s="29">
        <v>6</v>
      </c>
      <c r="H12" s="39">
        <v>820</v>
      </c>
      <c r="I12" s="40">
        <v>34.5</v>
      </c>
      <c r="J12" s="32">
        <f>(H12*10/(F12*G12))</f>
        <v>9.297052154195011</v>
      </c>
      <c r="K12" s="33">
        <f>ROUND(J12*(1-((I12-14)/86)),2)</f>
        <v>7.08</v>
      </c>
      <c r="L12" s="34">
        <f>ROUND(J12*(1-((I12-15)/85)),2)</f>
        <v>7.16</v>
      </c>
      <c r="M12" s="41"/>
      <c r="N12" s="42">
        <f t="shared" si="0"/>
        <v>0</v>
      </c>
    </row>
    <row r="13" spans="3:14" ht="15">
      <c r="C13" s="25">
        <v>3</v>
      </c>
      <c r="D13" s="26" t="s">
        <v>29</v>
      </c>
      <c r="E13" s="38">
        <v>80000</v>
      </c>
      <c r="F13" s="29">
        <v>147</v>
      </c>
      <c r="G13" s="29">
        <v>6</v>
      </c>
      <c r="H13" s="39">
        <v>795</v>
      </c>
      <c r="I13" s="40">
        <v>35.3</v>
      </c>
      <c r="J13" s="32">
        <f>(H13*10/(F13*G13))</f>
        <v>9.013605442176871</v>
      </c>
      <c r="K13" s="33">
        <f>ROUND(J13*(1-((I13-14)/86)),2)</f>
        <v>6.78</v>
      </c>
      <c r="L13" s="34">
        <f>ROUND(J13*(1-((I13-15)/85)),2)</f>
        <v>6.86</v>
      </c>
      <c r="M13" s="41"/>
      <c r="N13" s="42">
        <f t="shared" si="0"/>
        <v>0</v>
      </c>
    </row>
    <row r="14" spans="3:14" ht="15">
      <c r="C14" s="43">
        <v>4</v>
      </c>
      <c r="D14" s="26" t="s">
        <v>30</v>
      </c>
      <c r="E14" s="38">
        <v>80000</v>
      </c>
      <c r="F14" s="29">
        <v>147</v>
      </c>
      <c r="G14" s="29">
        <v>6</v>
      </c>
      <c r="H14" s="39">
        <v>860</v>
      </c>
      <c r="I14" s="40">
        <v>35.5</v>
      </c>
      <c r="J14" s="32">
        <f>(H14*10/(F14*G14))</f>
        <v>9.750566893424036</v>
      </c>
      <c r="K14" s="33">
        <f>ROUND(J14*(1-((I14-14)/86)),2)</f>
        <v>7.31</v>
      </c>
      <c r="L14" s="34">
        <f>ROUND(J14*(1-((I14-15)/85)),2)</f>
        <v>7.4</v>
      </c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38">
        <v>80000</v>
      </c>
      <c r="F15" s="29">
        <v>147</v>
      </c>
      <c r="G15" s="29">
        <v>6</v>
      </c>
      <c r="H15" s="39">
        <v>875</v>
      </c>
      <c r="I15" s="40">
        <v>35.3</v>
      </c>
      <c r="J15" s="32">
        <f>(H15*10/(F15*G15))</f>
        <v>9.920634920634921</v>
      </c>
      <c r="K15" s="33">
        <f>ROUND(J15*(1-((I15-14)/86)),2)</f>
        <v>7.46</v>
      </c>
      <c r="L15" s="34">
        <f>ROUND(J15*(1-((I15-15)/85)),2)</f>
        <v>7.55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38"/>
      <c r="F16" s="29"/>
      <c r="G16" s="29"/>
      <c r="H16" s="39"/>
      <c r="I16" s="40"/>
      <c r="J16" s="32"/>
      <c r="K16" s="33"/>
      <c r="L16" s="34"/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38"/>
      <c r="F17" s="29"/>
      <c r="G17" s="29"/>
      <c r="H17" s="39"/>
      <c r="I17" s="40"/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38"/>
      <c r="F18" s="29"/>
      <c r="G18" s="29"/>
      <c r="H18" s="39"/>
      <c r="I18" s="40"/>
      <c r="J18" s="32"/>
      <c r="K18" s="33"/>
      <c r="L18" s="34"/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38"/>
      <c r="F19" s="29"/>
      <c r="G19" s="29"/>
      <c r="H19" s="39"/>
      <c r="I19" s="40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38"/>
      <c r="F20" s="29"/>
      <c r="G20" s="29"/>
      <c r="H20" s="39"/>
      <c r="I20" s="40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38"/>
      <c r="F21" s="29"/>
      <c r="G21" s="29"/>
      <c r="H21" s="39"/>
      <c r="I21" s="40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38">
        <v>80000</v>
      </c>
      <c r="F22" s="29">
        <v>147</v>
      </c>
      <c r="G22" s="29">
        <v>6</v>
      </c>
      <c r="H22" s="39">
        <v>885</v>
      </c>
      <c r="I22" s="40">
        <v>38.8</v>
      </c>
      <c r="J22" s="32">
        <f>(H22*10/(F22*G22))</f>
        <v>10.034013605442176</v>
      </c>
      <c r="K22" s="33">
        <f>ROUND(J22*(1-((I22-14)/86)),2)</f>
        <v>7.14</v>
      </c>
      <c r="L22" s="34">
        <f>ROUND(J22*(1-((I22-15)/85)),2)</f>
        <v>7.22</v>
      </c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>
        <v>80000</v>
      </c>
      <c r="F26" s="29">
        <v>147</v>
      </c>
      <c r="G26" s="29">
        <v>6</v>
      </c>
      <c r="H26" s="39">
        <v>870</v>
      </c>
      <c r="I26" s="40">
        <v>38.4</v>
      </c>
      <c r="J26" s="32">
        <f>(H26*10/(F26*G26))</f>
        <v>9.863945578231293</v>
      </c>
      <c r="K26" s="33">
        <f>ROUND(J26*(1-((I26-14)/86)),2)</f>
        <v>7.07</v>
      </c>
      <c r="L26" s="34">
        <f>ROUND(J26*(1-((I26-15)/85)),2)</f>
        <v>7.15</v>
      </c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36.66</v>
      </c>
      <c r="J42" s="63">
        <f>AVERAGE(J13:J41)</f>
        <v>9.71655328798186</v>
      </c>
      <c r="K42" s="63">
        <f>AVERAGE(K13:K41)</f>
        <v>7.152000000000001</v>
      </c>
      <c r="L42" s="63">
        <f>AVERAGE(L13:L41)</f>
        <v>7.236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27</v>
      </c>
      <c r="E11" s="27">
        <v>80000</v>
      </c>
      <c r="F11" s="28">
        <v>172</v>
      </c>
      <c r="G11" s="28">
        <v>6</v>
      </c>
      <c r="H11" s="30">
        <v>1020</v>
      </c>
      <c r="I11" s="31">
        <v>34.4</v>
      </c>
      <c r="J11" s="32">
        <f>(H11*10/(F11*G11))</f>
        <v>9.883720930232558</v>
      </c>
      <c r="K11" s="33">
        <f>ROUND(J11*(1-((I11-14)/86)),2)</f>
        <v>7.54</v>
      </c>
      <c r="L11" s="34">
        <f>ROUND(J11*(1-((I11-15)/85)),2)</f>
        <v>7.63</v>
      </c>
      <c r="M11" s="35"/>
      <c r="N11" s="36">
        <f aca="true" t="shared" si="0" ref="N11:N32">M11*10000/3.75</f>
        <v>0</v>
      </c>
    </row>
    <row r="12" spans="1:14" ht="15.75">
      <c r="A12" s="37"/>
      <c r="C12" s="25">
        <v>2</v>
      </c>
      <c r="D12" s="26" t="s">
        <v>28</v>
      </c>
      <c r="E12" s="38">
        <v>80000</v>
      </c>
      <c r="F12" s="29">
        <v>172</v>
      </c>
      <c r="G12" s="29">
        <v>6</v>
      </c>
      <c r="H12" s="39">
        <v>1095</v>
      </c>
      <c r="I12" s="40">
        <v>35.2</v>
      </c>
      <c r="J12" s="32">
        <f>(H12*10/(F12*G12))</f>
        <v>10.61046511627907</v>
      </c>
      <c r="K12" s="33">
        <f>ROUND(J12*(1-((I12-14)/86)),2)</f>
        <v>7.99</v>
      </c>
      <c r="L12" s="34">
        <f>ROUND(J12*(1-((I12-15)/85)),2)</f>
        <v>8.09</v>
      </c>
      <c r="M12" s="41"/>
      <c r="N12" s="42">
        <f t="shared" si="0"/>
        <v>0</v>
      </c>
    </row>
    <row r="13" spans="3:14" ht="15">
      <c r="C13" s="25">
        <v>3</v>
      </c>
      <c r="D13" s="26" t="s">
        <v>29</v>
      </c>
      <c r="E13" s="38">
        <v>80000</v>
      </c>
      <c r="F13" s="29">
        <v>172</v>
      </c>
      <c r="G13" s="29">
        <v>6</v>
      </c>
      <c r="H13" s="39">
        <v>1120</v>
      </c>
      <c r="I13" s="40">
        <v>35.5</v>
      </c>
      <c r="J13" s="32">
        <f>(H13*10/(F13*G13))</f>
        <v>10.852713178294573</v>
      </c>
      <c r="K13" s="33">
        <f>ROUND(J13*(1-((I13-14)/86)),2)</f>
        <v>8.14</v>
      </c>
      <c r="L13" s="34">
        <f>ROUND(J13*(1-((I13-15)/85)),2)</f>
        <v>8.24</v>
      </c>
      <c r="M13" s="41"/>
      <c r="N13" s="42">
        <f t="shared" si="0"/>
        <v>0</v>
      </c>
    </row>
    <row r="14" spans="3:14" ht="15">
      <c r="C14" s="43">
        <v>4</v>
      </c>
      <c r="D14" s="26" t="s">
        <v>30</v>
      </c>
      <c r="E14" s="38">
        <v>80000</v>
      </c>
      <c r="F14" s="29">
        <v>172</v>
      </c>
      <c r="G14" s="29">
        <v>6</v>
      </c>
      <c r="H14" s="39">
        <v>1045</v>
      </c>
      <c r="I14" s="40">
        <v>35.4</v>
      </c>
      <c r="J14" s="32">
        <f>(H14*10/(F14*G14))</f>
        <v>10.125968992248062</v>
      </c>
      <c r="K14" s="33">
        <f>ROUND(J14*(1-((I14-14)/86)),2)</f>
        <v>7.61</v>
      </c>
      <c r="L14" s="34">
        <f>ROUND(J14*(1-((I14-15)/85)),2)</f>
        <v>7.7</v>
      </c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38">
        <v>80000</v>
      </c>
      <c r="F15" s="29">
        <v>172</v>
      </c>
      <c r="G15" s="29">
        <v>6</v>
      </c>
      <c r="H15" s="39">
        <v>1125</v>
      </c>
      <c r="I15" s="40">
        <v>35.7</v>
      </c>
      <c r="J15" s="32">
        <f>(H15*10/(F15*G15))</f>
        <v>10.901162790697674</v>
      </c>
      <c r="K15" s="33">
        <f>ROUND(J15*(1-((I15-14)/86)),2)</f>
        <v>8.15</v>
      </c>
      <c r="L15" s="34">
        <f>ROUND(J15*(1-((I15-15)/85)),2)</f>
        <v>8.25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38"/>
      <c r="F16" s="29"/>
      <c r="G16" s="29"/>
      <c r="H16" s="39"/>
      <c r="I16" s="40"/>
      <c r="J16" s="32"/>
      <c r="K16" s="33"/>
      <c r="L16" s="34"/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38"/>
      <c r="F17" s="29"/>
      <c r="G17" s="29"/>
      <c r="H17" s="39"/>
      <c r="I17" s="40"/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38"/>
      <c r="F18" s="29"/>
      <c r="G18" s="29"/>
      <c r="H18" s="39"/>
      <c r="I18" s="40"/>
      <c r="J18" s="32"/>
      <c r="K18" s="33"/>
      <c r="L18" s="34"/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38"/>
      <c r="F19" s="29"/>
      <c r="G19" s="29"/>
      <c r="H19" s="39"/>
      <c r="I19" s="40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38"/>
      <c r="F20" s="29"/>
      <c r="G20" s="29"/>
      <c r="H20" s="39"/>
      <c r="I20" s="40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38"/>
      <c r="F21" s="29"/>
      <c r="G21" s="29"/>
      <c r="H21" s="39"/>
      <c r="I21" s="40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38">
        <v>80000</v>
      </c>
      <c r="F22" s="29">
        <v>172</v>
      </c>
      <c r="G22" s="29">
        <v>6</v>
      </c>
      <c r="H22" s="39">
        <v>1229</v>
      </c>
      <c r="I22" s="40">
        <v>39.2</v>
      </c>
      <c r="J22" s="32">
        <f>(H22*10/(F22*G22))</f>
        <v>11.90891472868217</v>
      </c>
      <c r="K22" s="33">
        <f>ROUND(J22*(1-((I22-14)/86)),2)</f>
        <v>8.42</v>
      </c>
      <c r="L22" s="34">
        <f>ROUND(J22*(1-((I22-15)/85)),2)</f>
        <v>8.52</v>
      </c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>
        <v>80000</v>
      </c>
      <c r="F26" s="29">
        <v>172</v>
      </c>
      <c r="G26" s="29">
        <v>6</v>
      </c>
      <c r="H26" s="39">
        <v>1205</v>
      </c>
      <c r="I26" s="40">
        <v>39</v>
      </c>
      <c r="J26" s="32">
        <f>(H26*10/(F26*G26))</f>
        <v>11.676356589147288</v>
      </c>
      <c r="K26" s="33">
        <f>ROUND(J26*(1-((I26-14)/86)),2)</f>
        <v>8.28</v>
      </c>
      <c r="L26" s="34">
        <f>ROUND(J26*(1-((I26-15)/85)),2)</f>
        <v>8.38</v>
      </c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36.96</v>
      </c>
      <c r="J42" s="63">
        <f>AVERAGE(J13:J41)</f>
        <v>11.093023255813954</v>
      </c>
      <c r="K42" s="63">
        <f>AVERAGE(K13:K41)</f>
        <v>8.120000000000001</v>
      </c>
      <c r="L42" s="63">
        <f>AVERAGE(L13:L41)</f>
        <v>8.218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C48" sqref="C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27</v>
      </c>
      <c r="E11" s="65">
        <v>79000</v>
      </c>
      <c r="F11" s="66">
        <v>512.5</v>
      </c>
      <c r="G11" s="67">
        <v>4.5</v>
      </c>
      <c r="H11" s="68">
        <v>2357</v>
      </c>
      <c r="I11" s="69">
        <v>32.5</v>
      </c>
      <c r="J11" s="32">
        <f>(H11*10/(F11*G11))</f>
        <v>10.220054200542005</v>
      </c>
      <c r="K11" s="33">
        <f>ROUND(J11*(1-((I11-14)/86)),2)</f>
        <v>8.02</v>
      </c>
      <c r="L11" s="34">
        <f>ROUND(J11*(1-((I11-15)/85)),2)</f>
        <v>8.12</v>
      </c>
      <c r="M11" s="35"/>
      <c r="N11" s="36">
        <f aca="true" t="shared" si="0" ref="N11:N32">M11*10000/3.75</f>
        <v>0</v>
      </c>
    </row>
    <row r="12" spans="1:14" ht="15.75">
      <c r="A12" s="37"/>
      <c r="C12" s="25">
        <v>2</v>
      </c>
      <c r="D12" s="26" t="s">
        <v>28</v>
      </c>
      <c r="E12" s="70">
        <v>79000</v>
      </c>
      <c r="F12" s="71">
        <v>518.5</v>
      </c>
      <c r="G12" s="71">
        <v>6</v>
      </c>
      <c r="H12" s="72">
        <v>3030</v>
      </c>
      <c r="I12" s="73">
        <v>36.5</v>
      </c>
      <c r="J12" s="32">
        <f aca="true" t="shared" si="1" ref="J12:J22">(H12*10/(F12*G12))</f>
        <v>9.73963355834137</v>
      </c>
      <c r="K12" s="33">
        <f aca="true" t="shared" si="2" ref="K12:K22">ROUND(J12*(1-((I12-14)/86)),2)</f>
        <v>7.19</v>
      </c>
      <c r="L12" s="34">
        <f aca="true" t="shared" si="3" ref="L12:L22">ROUND(J12*(1-((I12-15)/85)),2)</f>
        <v>7.28</v>
      </c>
      <c r="M12" s="41"/>
      <c r="N12" s="42">
        <f t="shared" si="0"/>
        <v>0</v>
      </c>
    </row>
    <row r="13" spans="3:14" ht="15">
      <c r="C13" s="25">
        <v>3</v>
      </c>
      <c r="D13" s="26" t="s">
        <v>29</v>
      </c>
      <c r="E13" s="70">
        <v>79000</v>
      </c>
      <c r="F13" s="71">
        <v>524.5</v>
      </c>
      <c r="G13" s="74">
        <v>4.5</v>
      </c>
      <c r="H13" s="72">
        <v>2590</v>
      </c>
      <c r="I13" s="73">
        <v>32</v>
      </c>
      <c r="J13" s="32">
        <f t="shared" si="1"/>
        <v>10.973413833280373</v>
      </c>
      <c r="K13" s="33">
        <f t="shared" si="2"/>
        <v>8.68</v>
      </c>
      <c r="L13" s="34">
        <f t="shared" si="3"/>
        <v>8.78</v>
      </c>
      <c r="M13" s="41"/>
      <c r="N13" s="42">
        <f t="shared" si="0"/>
        <v>0</v>
      </c>
    </row>
    <row r="14" spans="3:14" ht="15">
      <c r="C14" s="43">
        <v>4</v>
      </c>
      <c r="D14" s="26" t="s">
        <v>30</v>
      </c>
      <c r="E14" s="70"/>
      <c r="F14" s="71"/>
      <c r="G14" s="71"/>
      <c r="H14" s="72"/>
      <c r="I14" s="73"/>
      <c r="J14" s="32"/>
      <c r="K14" s="33"/>
      <c r="L14" s="34"/>
      <c r="M14" s="11"/>
      <c r="N14" s="44">
        <f t="shared" si="0"/>
        <v>0</v>
      </c>
    </row>
    <row r="15" spans="3:14" ht="15">
      <c r="C15" s="43">
        <v>5</v>
      </c>
      <c r="D15" s="26" t="s">
        <v>31</v>
      </c>
      <c r="E15" s="70">
        <v>79000</v>
      </c>
      <c r="F15" s="71">
        <v>530.5</v>
      </c>
      <c r="G15" s="71">
        <v>6</v>
      </c>
      <c r="H15" s="72">
        <v>3657</v>
      </c>
      <c r="I15" s="73">
        <v>34</v>
      </c>
      <c r="J15" s="32">
        <f t="shared" si="1"/>
        <v>11.489161168708765</v>
      </c>
      <c r="K15" s="33">
        <f t="shared" si="2"/>
        <v>8.82</v>
      </c>
      <c r="L15" s="34">
        <f t="shared" si="3"/>
        <v>8.92</v>
      </c>
      <c r="M15" s="11"/>
      <c r="N15" s="44">
        <f t="shared" si="0"/>
        <v>0</v>
      </c>
    </row>
    <row r="16" spans="3:14" ht="15">
      <c r="C16" s="43">
        <v>6</v>
      </c>
      <c r="D16" s="26" t="s">
        <v>32</v>
      </c>
      <c r="E16" s="70"/>
      <c r="F16" s="71"/>
      <c r="G16" s="71"/>
      <c r="H16" s="72"/>
      <c r="I16" s="73"/>
      <c r="J16" s="32"/>
      <c r="K16" s="33"/>
      <c r="L16" s="34"/>
      <c r="M16" s="11"/>
      <c r="N16" s="44">
        <f t="shared" si="0"/>
        <v>0</v>
      </c>
    </row>
    <row r="17" spans="3:14" ht="15">
      <c r="C17" s="43">
        <v>7</v>
      </c>
      <c r="D17" s="26" t="s">
        <v>33</v>
      </c>
      <c r="E17" s="70"/>
      <c r="F17" s="71"/>
      <c r="G17" s="71"/>
      <c r="H17" s="72"/>
      <c r="I17" s="73"/>
      <c r="J17" s="32"/>
      <c r="K17" s="33"/>
      <c r="L17" s="34"/>
      <c r="M17" s="11"/>
      <c r="N17" s="44">
        <f t="shared" si="0"/>
        <v>0</v>
      </c>
    </row>
    <row r="18" spans="3:14" ht="15">
      <c r="C18" s="43">
        <v>8</v>
      </c>
      <c r="D18" s="26" t="s">
        <v>35</v>
      </c>
      <c r="E18" s="70">
        <v>79000</v>
      </c>
      <c r="F18" s="71">
        <v>536.5</v>
      </c>
      <c r="G18" s="71">
        <v>6</v>
      </c>
      <c r="H18" s="72">
        <v>3580</v>
      </c>
      <c r="I18" s="73">
        <v>36</v>
      </c>
      <c r="J18" s="32">
        <f t="shared" si="1"/>
        <v>11.121466293880086</v>
      </c>
      <c r="K18" s="33">
        <f t="shared" si="2"/>
        <v>8.28</v>
      </c>
      <c r="L18" s="34">
        <f t="shared" si="3"/>
        <v>8.37</v>
      </c>
      <c r="M18" s="11"/>
      <c r="N18" s="44">
        <f t="shared" si="0"/>
        <v>0</v>
      </c>
    </row>
    <row r="19" spans="3:14" ht="15">
      <c r="C19" s="43">
        <v>9</v>
      </c>
      <c r="D19" s="26" t="s">
        <v>36</v>
      </c>
      <c r="E19" s="70"/>
      <c r="F19" s="71"/>
      <c r="G19" s="71"/>
      <c r="H19" s="72"/>
      <c r="I19" s="73"/>
      <c r="J19" s="32"/>
      <c r="K19" s="33"/>
      <c r="L19" s="34"/>
      <c r="M19" s="11"/>
      <c r="N19" s="44">
        <f t="shared" si="0"/>
        <v>0</v>
      </c>
    </row>
    <row r="20" spans="3:14" ht="15">
      <c r="C20" s="43">
        <v>10</v>
      </c>
      <c r="D20" s="26" t="s">
        <v>37</v>
      </c>
      <c r="E20" s="70"/>
      <c r="F20" s="71"/>
      <c r="G20" s="71"/>
      <c r="H20" s="72"/>
      <c r="I20" s="73"/>
      <c r="J20" s="32"/>
      <c r="K20" s="33"/>
      <c r="L20" s="34"/>
      <c r="M20" s="11"/>
      <c r="N20" s="44">
        <f t="shared" si="0"/>
        <v>0</v>
      </c>
    </row>
    <row r="21" spans="3:14" ht="15">
      <c r="C21" s="43">
        <v>11</v>
      </c>
      <c r="D21" s="26" t="s">
        <v>38</v>
      </c>
      <c r="E21" s="70"/>
      <c r="F21" s="71"/>
      <c r="G21" s="71"/>
      <c r="H21" s="72"/>
      <c r="I21" s="73"/>
      <c r="J21" s="32"/>
      <c r="K21" s="33"/>
      <c r="L21" s="34"/>
      <c r="M21" s="11"/>
      <c r="N21" s="44">
        <f t="shared" si="0"/>
        <v>0</v>
      </c>
    </row>
    <row r="22" spans="3:14" ht="15">
      <c r="C22" s="43">
        <v>12</v>
      </c>
      <c r="D22" s="26" t="s">
        <v>39</v>
      </c>
      <c r="E22" s="70">
        <v>79000</v>
      </c>
      <c r="F22" s="71">
        <v>543</v>
      </c>
      <c r="G22" s="71">
        <v>6</v>
      </c>
      <c r="H22" s="72">
        <v>3831</v>
      </c>
      <c r="I22" s="73">
        <v>38</v>
      </c>
      <c r="J22" s="32">
        <f t="shared" si="1"/>
        <v>11.758747697974217</v>
      </c>
      <c r="K22" s="33">
        <f t="shared" si="2"/>
        <v>8.48</v>
      </c>
      <c r="L22" s="34">
        <f t="shared" si="3"/>
        <v>8.58</v>
      </c>
      <c r="M22" s="11"/>
      <c r="N22" s="44">
        <f t="shared" si="0"/>
        <v>0</v>
      </c>
    </row>
    <row r="23" spans="3:14" ht="15">
      <c r="C23" s="43">
        <v>13</v>
      </c>
      <c r="D23" s="26" t="s">
        <v>40</v>
      </c>
      <c r="E23" s="38"/>
      <c r="F23" s="29"/>
      <c r="G23" s="29"/>
      <c r="H23" s="39"/>
      <c r="I23" s="40"/>
      <c r="J23" s="32"/>
      <c r="K23" s="33"/>
      <c r="L23" s="34"/>
      <c r="M23" s="11"/>
      <c r="N23" s="44">
        <f t="shared" si="0"/>
        <v>0</v>
      </c>
    </row>
    <row r="24" spans="3:14" ht="15">
      <c r="C24" s="43">
        <v>14</v>
      </c>
      <c r="D24" s="26" t="s">
        <v>41</v>
      </c>
      <c r="E24" s="38"/>
      <c r="F24" s="29"/>
      <c r="G24" s="29"/>
      <c r="H24" s="39"/>
      <c r="I24" s="40"/>
      <c r="J24" s="32"/>
      <c r="K24" s="33"/>
      <c r="L24" s="34"/>
      <c r="M24" s="11"/>
      <c r="N24" s="44">
        <f t="shared" si="0"/>
        <v>0</v>
      </c>
    </row>
    <row r="25" spans="3:14" ht="15">
      <c r="C25" s="43">
        <v>15</v>
      </c>
      <c r="D25" s="26" t="s">
        <v>42</v>
      </c>
      <c r="E25" s="38"/>
      <c r="F25" s="29"/>
      <c r="G25" s="29"/>
      <c r="H25" s="39"/>
      <c r="I25" s="40"/>
      <c r="J25" s="32"/>
      <c r="K25" s="33"/>
      <c r="L25" s="34"/>
      <c r="M25" s="11"/>
      <c r="N25" s="44">
        <f t="shared" si="0"/>
        <v>0</v>
      </c>
    </row>
    <row r="26" spans="3:14" ht="15">
      <c r="C26" s="43">
        <v>16</v>
      </c>
      <c r="D26" s="26" t="s">
        <v>43</v>
      </c>
      <c r="E26" s="38"/>
      <c r="F26" s="29"/>
      <c r="G26" s="29"/>
      <c r="H26" s="39"/>
      <c r="I26" s="40"/>
      <c r="J26" s="32"/>
      <c r="K26" s="33"/>
      <c r="L26" s="34"/>
      <c r="M26" s="11"/>
      <c r="N26" s="44">
        <f t="shared" si="0"/>
        <v>0</v>
      </c>
    </row>
    <row r="27" spans="3:14" ht="15">
      <c r="C27" s="43">
        <v>17</v>
      </c>
      <c r="D27" s="26" t="s">
        <v>44</v>
      </c>
      <c r="E27" s="38"/>
      <c r="F27" s="29"/>
      <c r="G27" s="29"/>
      <c r="H27" s="39"/>
      <c r="I27" s="40"/>
      <c r="J27" s="32"/>
      <c r="K27" s="33"/>
      <c r="L27" s="34"/>
      <c r="M27" s="11"/>
      <c r="N27" s="44">
        <f t="shared" si="0"/>
        <v>0</v>
      </c>
    </row>
    <row r="28" spans="3:14" ht="15">
      <c r="C28" s="43">
        <v>18</v>
      </c>
      <c r="D28" s="26" t="s">
        <v>45</v>
      </c>
      <c r="E28" s="45"/>
      <c r="F28" s="29"/>
      <c r="G28" s="29"/>
      <c r="H28" s="39"/>
      <c r="I28" s="40"/>
      <c r="J28" s="32"/>
      <c r="K28" s="33"/>
      <c r="L28" s="34"/>
      <c r="M28" s="11"/>
      <c r="N28" s="44">
        <f t="shared" si="0"/>
        <v>0</v>
      </c>
    </row>
    <row r="29" spans="3:14" ht="15">
      <c r="C29" s="43">
        <v>19</v>
      </c>
      <c r="D29" s="26" t="s">
        <v>46</v>
      </c>
      <c r="E29" s="38"/>
      <c r="F29" s="29"/>
      <c r="G29" s="29"/>
      <c r="H29" s="39"/>
      <c r="I29" s="40"/>
      <c r="J29" s="32"/>
      <c r="K29" s="33"/>
      <c r="L29" s="34"/>
      <c r="M29" s="11"/>
      <c r="N29" s="44">
        <f t="shared" si="0"/>
        <v>0</v>
      </c>
    </row>
    <row r="30" spans="3:15" ht="15">
      <c r="C30" s="43">
        <v>20</v>
      </c>
      <c r="D30" s="26" t="s">
        <v>47</v>
      </c>
      <c r="E30" s="38"/>
      <c r="F30" s="29"/>
      <c r="G30" s="29"/>
      <c r="H30" s="39"/>
      <c r="I30" s="40"/>
      <c r="J30" s="32"/>
      <c r="K30" s="33"/>
      <c r="L30" s="34"/>
      <c r="M30" s="11"/>
      <c r="N30" s="44">
        <f t="shared" si="0"/>
        <v>0</v>
      </c>
      <c r="O30" t="s">
        <v>34</v>
      </c>
    </row>
    <row r="31" spans="3:14" ht="15">
      <c r="C31" s="43">
        <v>21</v>
      </c>
      <c r="D31" s="26" t="s">
        <v>48</v>
      </c>
      <c r="E31" s="38"/>
      <c r="F31" s="29"/>
      <c r="G31" s="29"/>
      <c r="H31" s="39"/>
      <c r="I31" s="40"/>
      <c r="J31" s="32"/>
      <c r="K31" s="33"/>
      <c r="L31" s="34"/>
      <c r="M31" s="11"/>
      <c r="N31" s="44">
        <f t="shared" si="0"/>
        <v>0</v>
      </c>
    </row>
    <row r="32" spans="3:14" ht="15">
      <c r="C32" s="43">
        <v>22</v>
      </c>
      <c r="D32" s="26" t="s">
        <v>49</v>
      </c>
      <c r="E32" s="46"/>
      <c r="F32" s="29"/>
      <c r="G32" s="29"/>
      <c r="H32" s="39"/>
      <c r="I32" s="40"/>
      <c r="J32" s="32"/>
      <c r="K32" s="33"/>
      <c r="L32" s="34"/>
      <c r="M32" s="11"/>
      <c r="N32" s="44">
        <f t="shared" si="0"/>
        <v>0</v>
      </c>
    </row>
    <row r="33" spans="3:12" ht="15">
      <c r="C33" s="47">
        <v>23</v>
      </c>
      <c r="D33" s="26" t="s">
        <v>50</v>
      </c>
      <c r="E33" s="38"/>
      <c r="F33" s="29"/>
      <c r="G33" s="29"/>
      <c r="H33" s="39"/>
      <c r="I33" s="40"/>
      <c r="J33" s="32"/>
      <c r="K33" s="33"/>
      <c r="L33" s="34"/>
    </row>
    <row r="34" spans="3:12" ht="15">
      <c r="C34" s="47">
        <v>24</v>
      </c>
      <c r="D34" s="26" t="s">
        <v>51</v>
      </c>
      <c r="E34" s="48"/>
      <c r="F34" s="29"/>
      <c r="G34" s="29"/>
      <c r="H34" s="39"/>
      <c r="I34" s="40"/>
      <c r="J34" s="32"/>
      <c r="K34" s="33"/>
      <c r="L34" s="34"/>
    </row>
    <row r="35" spans="3:12" ht="15">
      <c r="C35" s="47">
        <v>25</v>
      </c>
      <c r="D35" s="26" t="s">
        <v>52</v>
      </c>
      <c r="E35" s="49"/>
      <c r="F35" s="29"/>
      <c r="G35" s="29"/>
      <c r="H35" s="39"/>
      <c r="I35" s="40"/>
      <c r="J35" s="32"/>
      <c r="K35" s="33"/>
      <c r="L35" s="34"/>
    </row>
    <row r="36" spans="3:12" ht="15">
      <c r="C36" s="47">
        <v>26</v>
      </c>
      <c r="D36" s="26" t="s">
        <v>53</v>
      </c>
      <c r="E36" s="46"/>
      <c r="F36" s="29"/>
      <c r="G36" s="29"/>
      <c r="H36" s="39"/>
      <c r="I36" s="40"/>
      <c r="J36" s="32"/>
      <c r="K36" s="33"/>
      <c r="L36" s="34"/>
    </row>
    <row r="37" spans="3:12" ht="15">
      <c r="C37" s="47">
        <v>27</v>
      </c>
      <c r="D37" s="26" t="s">
        <v>54</v>
      </c>
      <c r="E37" s="50"/>
      <c r="F37" s="51"/>
      <c r="G37" s="51"/>
      <c r="H37" s="52"/>
      <c r="I37" s="53"/>
      <c r="J37" s="32"/>
      <c r="K37" s="33"/>
      <c r="L37" s="34"/>
    </row>
    <row r="38" spans="3:12" ht="15">
      <c r="C38" s="47">
        <v>28</v>
      </c>
      <c r="D38" s="26" t="s">
        <v>55</v>
      </c>
      <c r="E38" s="50"/>
      <c r="F38" s="51"/>
      <c r="G38" s="51"/>
      <c r="H38" s="52"/>
      <c r="I38" s="53"/>
      <c r="J38" s="32"/>
      <c r="K38" s="33"/>
      <c r="L38" s="34"/>
    </row>
    <row r="39" spans="3:12" ht="15">
      <c r="C39" s="47">
        <v>29</v>
      </c>
      <c r="D39" s="54" t="s">
        <v>56</v>
      </c>
      <c r="E39" s="50"/>
      <c r="F39" s="51"/>
      <c r="G39" s="51"/>
      <c r="H39" s="52"/>
      <c r="I39" s="53"/>
      <c r="J39" s="32"/>
      <c r="K39" s="33"/>
      <c r="L39" s="34"/>
    </row>
    <row r="40" spans="3:12" ht="15">
      <c r="C40" s="47">
        <v>30</v>
      </c>
      <c r="D40" s="55" t="s">
        <v>57</v>
      </c>
      <c r="E40" s="56"/>
      <c r="F40" s="56"/>
      <c r="G40" s="57"/>
      <c r="H40" s="57"/>
      <c r="I40" s="58"/>
      <c r="J40" s="32"/>
      <c r="K40" s="33"/>
      <c r="L40" s="34"/>
    </row>
    <row r="41" spans="3:12" ht="15.75" thickBot="1">
      <c r="C41" s="59">
        <v>31</v>
      </c>
      <c r="D41" s="60" t="s">
        <v>58</v>
      </c>
      <c r="E41" s="61"/>
      <c r="F41" s="61"/>
      <c r="G41" s="61"/>
      <c r="H41" s="61"/>
      <c r="I41" s="61"/>
      <c r="J41" s="32"/>
      <c r="K41" s="33"/>
      <c r="L41" s="34"/>
    </row>
    <row r="42" spans="7:12" ht="12.75">
      <c r="G42" s="62" t="s">
        <v>59</v>
      </c>
      <c r="H42" s="62"/>
      <c r="I42" s="63">
        <f>AVERAGE(I13:I41)</f>
        <v>35</v>
      </c>
      <c r="J42" s="63">
        <f>AVERAGE(J13:J41)</f>
        <v>11.33569724846086</v>
      </c>
      <c r="K42" s="63">
        <f>AVERAGE(K13:K41)</f>
        <v>8.565000000000001</v>
      </c>
      <c r="L42" s="63">
        <f>AVERAGE(L13:L41)</f>
        <v>8.6625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2" max="2" width="26.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3.25390625" style="0" customWidth="1"/>
    <col min="8" max="8" width="12.75390625" style="0" customWidth="1"/>
  </cols>
  <sheetData>
    <row r="1" ht="3" customHeight="1"/>
    <row r="2" ht="3.75" customHeight="1"/>
    <row r="3" ht="4.5" customHeight="1">
      <c r="B3" s="1"/>
    </row>
    <row r="4" ht="22.5">
      <c r="B4" s="75" t="s">
        <v>73</v>
      </c>
    </row>
    <row r="5" ht="20.25">
      <c r="B5" s="76" t="s">
        <v>74</v>
      </c>
    </row>
    <row r="6" ht="20.25">
      <c r="B6" s="76" t="s">
        <v>75</v>
      </c>
    </row>
    <row r="7" ht="20.25">
      <c r="B7" s="76" t="s">
        <v>76</v>
      </c>
    </row>
    <row r="8" spans="1:2" ht="16.5" thickBot="1">
      <c r="A8" s="5"/>
      <c r="B8" s="77" t="s">
        <v>77</v>
      </c>
    </row>
    <row r="9" spans="2:8" ht="15">
      <c r="B9" s="78" t="s">
        <v>3</v>
      </c>
      <c r="C9" s="79"/>
      <c r="D9" s="79" t="s">
        <v>78</v>
      </c>
      <c r="E9" s="79" t="s">
        <v>79</v>
      </c>
      <c r="F9" s="79" t="s">
        <v>80</v>
      </c>
      <c r="G9" s="79" t="s">
        <v>81</v>
      </c>
      <c r="H9" s="80" t="s">
        <v>82</v>
      </c>
    </row>
    <row r="10" spans="1:8" ht="18.75" thickBot="1">
      <c r="A10" s="6"/>
      <c r="B10" s="81" t="s">
        <v>15</v>
      </c>
      <c r="C10" s="82" t="s">
        <v>83</v>
      </c>
      <c r="D10" s="83" t="s">
        <v>84</v>
      </c>
      <c r="E10" s="84" t="s">
        <v>85</v>
      </c>
      <c r="F10" s="85" t="s">
        <v>86</v>
      </c>
      <c r="G10" s="86" t="s">
        <v>23</v>
      </c>
      <c r="H10" s="87" t="s">
        <v>87</v>
      </c>
    </row>
    <row r="11" spans="2:8" ht="18">
      <c r="B11" s="88" t="s">
        <v>88</v>
      </c>
      <c r="C11" s="89">
        <v>200</v>
      </c>
      <c r="D11" s="90">
        <f>COUNT('10-ISO-ZIARNO-Toporek'!E11,'10-ISO-ZIARNO-Brzozowski'!E11,'10-ISO-ZIARNO-Andrzejuk'!E11,'10-ISO-ZIARNO-Straduny'!E11,'10-ISO-ZIARNO-Rydzewski'!E11,'10-ISO-ZIARNO-Zawadzki'!E11,'10-ISO-ZIARNO-Tokarzewski'!E11,'10-ISO-ZIARNO-Piechociński'!E11)</f>
        <v>7</v>
      </c>
      <c r="E11" s="91">
        <f>AVERAGE('10-ISO-ZIARNO-Toporek'!E11,'10-ISO-ZIARNO-Brzozowski'!E11,'10-ISO-ZIARNO-Andrzejuk'!E11,'10-ISO-ZIARNO-Straduny'!E11,'10-ISO-ZIARNO-Rydzewski'!E11,'10-ISO-ZIARNO-Zawadzki'!E11,'10-ISO-ZIARNO-Tokarzewski'!E11,'10-ISO-ZIARNO-Piechociński'!E11)</f>
        <v>77952.42857142857</v>
      </c>
      <c r="F11" s="92">
        <f>AVERAGE('10-ISO-ZIARNO-Toporek'!I11,'10-ISO-ZIARNO-Brzozowski'!I11,'10-ISO-ZIARNO-Andrzejuk'!I11,'10-ISO-ZIARNO-Straduny'!I11,'10-ISO-ZIARNO-Rydzewski'!I11,'10-ISO-ZIARNO-Zawadzki'!I11,'10-ISO-ZIARNO-Tokarzewski'!I11,'10-ISO-ZIARNO-Piechociński'!I11)</f>
        <v>31.7</v>
      </c>
      <c r="G11" s="93">
        <f>AVERAGE('10-ISO-ZIARNO-Toporek'!L11,'10-ISO-ZIARNO-Brzozowski'!L11,'10-ISO-ZIARNO-Andrzejuk'!L11,'10-ISO-ZIARNO-Straduny'!L11,'10-ISO-ZIARNO-Rydzewski'!L11,'10-ISO-ZIARNO-Zawadzki'!L11,'10-ISO-ZIARNO-Tokarzewski'!L11,'10-ISO-ZIARNO-Piechociński'!L11)</f>
        <v>7.78</v>
      </c>
      <c r="H11" s="94">
        <f>MAX('10-ISO-ZIARNO-Toporek'!L11,'10-ISO-ZIARNO-Brzozowski'!L11,'10-ISO-ZIARNO-Andrzejuk'!L11,'10-ISO-ZIARNO-Straduny'!L11,'10-ISO-ZIARNO-Rydzewski'!L11,'10-ISO-ZIARNO-Zawadzki'!L11,'10-ISO-ZIARNO-Tokarzewski'!L11,'10-ISO-ZIARNO-Piechociński'!L11)</f>
        <v>8.34</v>
      </c>
    </row>
    <row r="12" spans="2:8" ht="18">
      <c r="B12" s="95" t="s">
        <v>89</v>
      </c>
      <c r="C12" s="96">
        <v>220</v>
      </c>
      <c r="D12" s="97">
        <f>COUNT('10-ISO-ZIARNO-Toporek'!E12,'10-ISO-ZIARNO-Brzozowski'!E12,'10-ISO-ZIARNO-Andrzejuk'!E12,'10-ISO-ZIARNO-Straduny'!E12,'10-ISO-ZIARNO-Rydzewski'!E12,'10-ISO-ZIARNO-Zawadzki'!E12,'10-ISO-ZIARNO-Tokarzewski'!E12,'10-ISO-ZIARNO-Piechociński'!E12)</f>
        <v>8</v>
      </c>
      <c r="E12" s="98">
        <f>AVERAGE('10-ISO-ZIARNO-Toporek'!E12,'10-ISO-ZIARNO-Brzozowski'!E12,'10-ISO-ZIARNO-Andrzejuk'!E12,'10-ISO-ZIARNO-Straduny'!E12,'10-ISO-ZIARNO-Rydzewski'!E12,'10-ISO-ZIARNO-Zawadzki'!E12,'10-ISO-ZIARNO-Tokarzewski'!E12,'10-ISO-ZIARNO-Piechociński'!E12)</f>
        <v>77708.375</v>
      </c>
      <c r="F12" s="99">
        <f>AVERAGE('10-ISO-ZIARNO-Toporek'!I12,'10-ISO-ZIARNO-Brzozowski'!I12,'10-ISO-ZIARNO-Andrzejuk'!I12,'10-ISO-ZIARNO-Straduny'!I12,'10-ISO-ZIARNO-Rydzewski'!I12,'10-ISO-ZIARNO-Zawadzki'!I12,'10-ISO-ZIARNO-Tokarzewski'!I12,'10-ISO-ZIARNO-Piechociński'!I12)</f>
        <v>33.4375</v>
      </c>
      <c r="G12" s="100">
        <f>AVERAGE('10-ISO-ZIARNO-Toporek'!L12,'10-ISO-ZIARNO-Brzozowski'!L12,'10-ISO-ZIARNO-Andrzejuk'!L12,'10-ISO-ZIARNO-Straduny'!L12,'10-ISO-ZIARNO-Rydzewski'!L12,'10-ISO-ZIARNO-Zawadzki'!L12,'10-ISO-ZIARNO-Tokarzewski'!L12,'10-ISO-ZIARNO-Piechociński'!L12)</f>
        <v>8.0775</v>
      </c>
      <c r="H12" s="101">
        <f>MAX('10-ISO-ZIARNO-Toporek'!L12,'10-ISO-ZIARNO-Brzozowski'!L12,'10-ISO-ZIARNO-Andrzejuk'!L12,'10-ISO-ZIARNO-Straduny'!L12,'10-ISO-ZIARNO-Rydzewski'!L12,'10-ISO-ZIARNO-Zawadzki'!L12,'10-ISO-ZIARNO-Tokarzewski'!L12,'10-ISO-ZIARNO-Piechociński'!L12)</f>
        <v>9.2</v>
      </c>
    </row>
    <row r="13" spans="2:8" ht="18">
      <c r="B13" s="95" t="s">
        <v>90</v>
      </c>
      <c r="C13" s="96">
        <v>230</v>
      </c>
      <c r="D13" s="97">
        <f>COUNT('10-ISO-ZIARNO-Toporek'!E13,'10-ISO-ZIARNO-Brzozowski'!E13,'10-ISO-ZIARNO-Andrzejuk'!E13,'10-ISO-ZIARNO-Straduny'!E13,'10-ISO-ZIARNO-Rydzewski'!E13,'10-ISO-ZIARNO-Zawadzki'!E13,'10-ISO-ZIARNO-Tokarzewski'!E13,'10-ISO-ZIARNO-Piechociński'!E13)</f>
        <v>8</v>
      </c>
      <c r="E13" s="98">
        <f>AVERAGE('10-ISO-ZIARNO-Toporek'!E13,'10-ISO-ZIARNO-Brzozowski'!E13,'10-ISO-ZIARNO-Andrzejuk'!E13,'10-ISO-ZIARNO-Straduny'!E13,'10-ISO-ZIARNO-Rydzewski'!E13,'10-ISO-ZIARNO-Zawadzki'!E13,'10-ISO-ZIARNO-Tokarzewski'!E13,'10-ISO-ZIARNO-Piechociński'!E13)</f>
        <v>77708.375</v>
      </c>
      <c r="F13" s="99">
        <f>AVERAGE('10-ISO-ZIARNO-Toporek'!I13,'10-ISO-ZIARNO-Brzozowski'!I13,'10-ISO-ZIARNO-Andrzejuk'!I13,'10-ISO-ZIARNO-Straduny'!I13,'10-ISO-ZIARNO-Rydzewski'!I13,'10-ISO-ZIARNO-Zawadzki'!I13,'10-ISO-ZIARNO-Tokarzewski'!I13,'10-ISO-ZIARNO-Piechociński'!I13)</f>
        <v>33.7875</v>
      </c>
      <c r="G13" s="100">
        <f>AVERAGE('10-ISO-ZIARNO-Toporek'!L13,'10-ISO-ZIARNO-Brzozowski'!L13,'10-ISO-ZIARNO-Andrzejuk'!L13,'10-ISO-ZIARNO-Straduny'!L13,'10-ISO-ZIARNO-Rydzewski'!L13,'10-ISO-ZIARNO-Zawadzki'!L13,'10-ISO-ZIARNO-Tokarzewski'!L13,'10-ISO-ZIARNO-Piechociński'!L13)</f>
        <v>7.902500000000001</v>
      </c>
      <c r="H13" s="101">
        <f>MAX('10-ISO-ZIARNO-Toporek'!L13,'10-ISO-ZIARNO-Brzozowski'!L13,'10-ISO-ZIARNO-Andrzejuk'!L13,'10-ISO-ZIARNO-Straduny'!L13,'10-ISO-ZIARNO-Rydzewski'!L13,'10-ISO-ZIARNO-Zawadzki'!L13,'10-ISO-ZIARNO-Tokarzewski'!L13,'10-ISO-ZIARNO-Piechociński'!L13)</f>
        <v>8.99</v>
      </c>
    </row>
    <row r="14" spans="2:8" ht="18">
      <c r="B14" s="102" t="s">
        <v>91</v>
      </c>
      <c r="C14" s="103">
        <v>230</v>
      </c>
      <c r="D14" s="104">
        <f>COUNT('10-ISO-ZIARNO-Toporek'!E14,'10-ISO-ZIARNO-Brzozowski'!E14,'10-ISO-ZIARNO-Andrzejuk'!E14,'10-ISO-ZIARNO-Straduny'!E14,'10-ISO-ZIARNO-Rydzewski'!E14,'10-ISO-ZIARNO-Zawadzki'!E14,'10-ISO-ZIARNO-Tokarzewski'!E14,'10-ISO-ZIARNO-Piechociński'!E14)</f>
        <v>6</v>
      </c>
      <c r="E14" s="105">
        <f>AVERAGE('10-ISO-ZIARNO-Toporek'!E14,'10-ISO-ZIARNO-Brzozowski'!E14,'10-ISO-ZIARNO-Andrzejuk'!E14,'10-ISO-ZIARNO-Straduny'!E14,'10-ISO-ZIARNO-Rydzewski'!E14,'10-ISO-ZIARNO-Zawadzki'!E14,'10-ISO-ZIARNO-Tokarzewski'!E14,'10-ISO-ZIARNO-Piechociński'!E14)</f>
        <v>78222.16666666667</v>
      </c>
      <c r="F14" s="106">
        <f>AVERAGE('10-ISO-ZIARNO-Toporek'!I14,'10-ISO-ZIARNO-Brzozowski'!I14,'10-ISO-ZIARNO-Andrzejuk'!I14,'10-ISO-ZIARNO-Straduny'!I14,'10-ISO-ZIARNO-Rydzewski'!I14,'10-ISO-ZIARNO-Zawadzki'!I14,'10-ISO-ZIARNO-Tokarzewski'!I14,'10-ISO-ZIARNO-Piechociński'!I14)</f>
        <v>34.66666666666667</v>
      </c>
      <c r="G14" s="107">
        <f>AVERAGE('10-ISO-ZIARNO-Toporek'!L14,'10-ISO-ZIARNO-Brzozowski'!L14,'10-ISO-ZIARNO-Andrzejuk'!L14,'10-ISO-ZIARNO-Straduny'!L14,'10-ISO-ZIARNO-Rydzewski'!L14,'10-ISO-ZIARNO-Zawadzki'!L14,'10-ISO-ZIARNO-Tokarzewski'!L14,'10-ISO-ZIARNO-Piechociński'!L14)</f>
        <v>8.290000000000001</v>
      </c>
      <c r="H14" s="108">
        <f>MAX('10-ISO-ZIARNO-Toporek'!L14,'10-ISO-ZIARNO-Brzozowski'!L14,'10-ISO-ZIARNO-Andrzejuk'!L14,'10-ISO-ZIARNO-Straduny'!L14,'10-ISO-ZIARNO-Rydzewski'!L14,'10-ISO-ZIARNO-Zawadzki'!L14,'10-ISO-ZIARNO-Tokarzewski'!L14,'10-ISO-ZIARNO-Piechociński'!L14)</f>
        <v>9.68</v>
      </c>
    </row>
    <row r="15" spans="2:8" ht="18">
      <c r="B15" s="102" t="s">
        <v>92</v>
      </c>
      <c r="C15" s="103">
        <v>230</v>
      </c>
      <c r="D15" s="104">
        <f>COUNT('10-ISO-ZIARNO-Toporek'!E15,'10-ISO-ZIARNO-Brzozowski'!E15,'10-ISO-ZIARNO-Andrzejuk'!E15,'10-ISO-ZIARNO-Straduny'!E15,'10-ISO-ZIARNO-Rydzewski'!E15,'10-ISO-ZIARNO-Zawadzki'!E15,'10-ISO-ZIARNO-Tokarzewski'!E15,'10-ISO-ZIARNO-Piechociński'!E15)</f>
        <v>8</v>
      </c>
      <c r="E15" s="105">
        <f>AVERAGE('10-ISO-ZIARNO-Toporek'!E15,'10-ISO-ZIARNO-Brzozowski'!E15,'10-ISO-ZIARNO-Andrzejuk'!E15,'10-ISO-ZIARNO-Straduny'!E15,'10-ISO-ZIARNO-Rydzewski'!E15,'10-ISO-ZIARNO-Zawadzki'!E15,'10-ISO-ZIARNO-Tokarzewski'!E15,'10-ISO-ZIARNO-Piechociński'!E15)</f>
        <v>78041.625</v>
      </c>
      <c r="F15" s="106">
        <f>AVERAGE('10-ISO-ZIARNO-Toporek'!I15,'10-ISO-ZIARNO-Brzozowski'!I15,'10-ISO-ZIARNO-Andrzejuk'!I15,'10-ISO-ZIARNO-Straduny'!I15,'10-ISO-ZIARNO-Rydzewski'!I15,'10-ISO-ZIARNO-Zawadzki'!I15,'10-ISO-ZIARNO-Tokarzewski'!I15,'10-ISO-ZIARNO-Piechociński'!I15)</f>
        <v>33.65</v>
      </c>
      <c r="G15" s="107">
        <f>AVERAGE('10-ISO-ZIARNO-Toporek'!L15,'10-ISO-ZIARNO-Brzozowski'!L15,'10-ISO-ZIARNO-Andrzejuk'!L15,'10-ISO-ZIARNO-Straduny'!L15,'10-ISO-ZIARNO-Rydzewski'!L15,'10-ISO-ZIARNO-Zawadzki'!L15,'10-ISO-ZIARNO-Tokarzewski'!L15,'10-ISO-ZIARNO-Piechociński'!L15)</f>
        <v>8.77375</v>
      </c>
      <c r="H15" s="108">
        <f>MAX('10-ISO-ZIARNO-Toporek'!L15,'10-ISO-ZIARNO-Brzozowski'!L15,'10-ISO-ZIARNO-Andrzejuk'!L15,'10-ISO-ZIARNO-Straduny'!L15,'10-ISO-ZIARNO-Rydzewski'!L15,'10-ISO-ZIARNO-Zawadzki'!L15,'10-ISO-ZIARNO-Tokarzewski'!L15,'10-ISO-ZIARNO-Piechociński'!L15)</f>
        <v>10.51</v>
      </c>
    </row>
    <row r="16" spans="2:8" ht="18">
      <c r="B16" s="102" t="s">
        <v>93</v>
      </c>
      <c r="C16" s="103">
        <v>250</v>
      </c>
      <c r="D16" s="104">
        <f>COUNT('10-ISO-ZIARNO-Toporek'!E16,'10-ISO-ZIARNO-Brzozowski'!E16,'10-ISO-ZIARNO-Andrzejuk'!E16,'10-ISO-ZIARNO-Straduny'!E16,'10-ISO-ZIARNO-Rydzewski'!E16,'10-ISO-ZIARNO-Zawadzki'!E16,'10-ISO-ZIARNO-Tokarzewski'!E16,'10-ISO-ZIARNO-Piechociński'!E16)</f>
        <v>1</v>
      </c>
      <c r="E16" s="105">
        <f>AVERAGE('10-ISO-ZIARNO-Toporek'!E16,'10-ISO-ZIARNO-Brzozowski'!E16,'10-ISO-ZIARNO-Andrzejuk'!E16,'10-ISO-ZIARNO-Straduny'!E16,'10-ISO-ZIARNO-Rydzewski'!E16,'10-ISO-ZIARNO-Zawadzki'!E16,'10-ISO-ZIARNO-Tokarzewski'!E16,'10-ISO-ZIARNO-Piechociński'!E16)</f>
        <v>76000</v>
      </c>
      <c r="F16" s="106">
        <f>AVERAGE('10-ISO-ZIARNO-Toporek'!I16,'10-ISO-ZIARNO-Brzozowski'!I16,'10-ISO-ZIARNO-Andrzejuk'!I16,'10-ISO-ZIARNO-Straduny'!I16,'10-ISO-ZIARNO-Rydzewski'!I16,'10-ISO-ZIARNO-Zawadzki'!I16,'10-ISO-ZIARNO-Tokarzewski'!I16,'10-ISO-ZIARNO-Piechociński'!I16)</f>
        <v>27.7</v>
      </c>
      <c r="G16" s="107">
        <f>AVERAGE('10-ISO-ZIARNO-Toporek'!L16,'10-ISO-ZIARNO-Brzozowski'!L16,'10-ISO-ZIARNO-Andrzejuk'!L16,'10-ISO-ZIARNO-Straduny'!L16,'10-ISO-ZIARNO-Rydzewski'!L16,'10-ISO-ZIARNO-Zawadzki'!L16,'10-ISO-ZIARNO-Tokarzewski'!L16,'10-ISO-ZIARNO-Piechociński'!L16)</f>
        <v>9.45</v>
      </c>
      <c r="H16" s="108">
        <f>MAX('10-ISO-ZIARNO-Toporek'!L16,'10-ISO-ZIARNO-Brzozowski'!L16,'10-ISO-ZIARNO-Andrzejuk'!L16,'10-ISO-ZIARNO-Straduny'!L16,'10-ISO-ZIARNO-Rydzewski'!L16,'10-ISO-ZIARNO-Zawadzki'!L16,'10-ISO-ZIARNO-Tokarzewski'!L16,'10-ISO-ZIARNO-Piechociński'!L16)</f>
        <v>9.45</v>
      </c>
    </row>
    <row r="17" spans="2:8" ht="18">
      <c r="B17" s="95" t="s">
        <v>94</v>
      </c>
      <c r="C17" s="109">
        <v>240</v>
      </c>
      <c r="D17" s="97">
        <f>COUNT('10-ISO-ZIARNO-Toporek'!E18,'10-ISO-ZIARNO-Brzozowski'!E18,'10-ISO-ZIARNO-Andrzejuk'!E18,'10-ISO-ZIARNO-Straduny'!E18,'10-ISO-ZIARNO-Rydzewski'!E18,'10-ISO-ZIARNO-Zawadzki'!E18,'10-ISO-ZIARNO-Tokarzewski'!E18,'10-ISO-ZIARNO-Piechociński'!E18)</f>
        <v>2</v>
      </c>
      <c r="E17" s="98">
        <f>AVERAGE('10-ISO-ZIARNO-Toporek'!E18,'10-ISO-ZIARNO-Brzozowski'!E18,'10-ISO-ZIARNO-Andrzejuk'!E18,'10-ISO-ZIARNO-Straduny'!E18,'10-ISO-ZIARNO-Rydzewski'!E18,'10-ISO-ZIARNO-Zawadzki'!E18,'10-ISO-ZIARNO-Tokarzewski'!E18,'10-ISO-ZIARNO-Piechociński'!E18)</f>
        <v>78166.5</v>
      </c>
      <c r="F17" s="99">
        <f>AVERAGE('10-ISO-ZIARNO-Toporek'!I18,'10-ISO-ZIARNO-Brzozowski'!I18,'10-ISO-ZIARNO-Andrzejuk'!I18,'10-ISO-ZIARNO-Straduny'!I18,'10-ISO-ZIARNO-Rydzewski'!I18,'10-ISO-ZIARNO-Zawadzki'!I18,'10-ISO-ZIARNO-Tokarzewski'!I18,'10-ISO-ZIARNO-Piechociński'!I18)</f>
        <v>36</v>
      </c>
      <c r="G17" s="100">
        <f>AVERAGE('10-ISO-ZIARNO-Toporek'!L18,'10-ISO-ZIARNO-Brzozowski'!L18,'10-ISO-ZIARNO-Andrzejuk'!L18,'10-ISO-ZIARNO-Straduny'!L18,'10-ISO-ZIARNO-Rydzewski'!L18,'10-ISO-ZIARNO-Zawadzki'!L18,'10-ISO-ZIARNO-Tokarzewski'!L18,'10-ISO-ZIARNO-Piechociński'!L18)</f>
        <v>9.235</v>
      </c>
      <c r="H17" s="101">
        <f>MAX('10-ISO-ZIARNO-Toporek'!L18,'10-ISO-ZIARNO-Brzozowski'!L18,'10-ISO-ZIARNO-Andrzejuk'!L18,'10-ISO-ZIARNO-Straduny'!L18,'10-ISO-ZIARNO-Rydzewski'!L18,'10-ISO-ZIARNO-Zawadzki'!L18,'10-ISO-ZIARNO-Tokarzewski'!L18,'10-ISO-ZIARNO-Piechociński'!L18)</f>
        <v>10.1</v>
      </c>
    </row>
    <row r="18" spans="2:8" ht="18">
      <c r="B18" s="95" t="s">
        <v>95</v>
      </c>
      <c r="C18" s="109">
        <v>260</v>
      </c>
      <c r="D18" s="97">
        <f>COUNT('10-ISO-ZIARNO-Toporek'!E22,'10-ISO-ZIARNO-Brzozowski'!E22,'10-ISO-ZIARNO-Andrzejuk'!E22,'10-ISO-ZIARNO-Straduny'!E22,'10-ISO-ZIARNO-Rydzewski'!E22,'10-ISO-ZIARNO-Zawadzki'!E22,'10-ISO-ZIARNO-Tokarzewski'!E22,'10-ISO-ZIARNO-Piechociński'!E22)</f>
        <v>7</v>
      </c>
      <c r="E18" s="98">
        <f>AVERAGE('10-ISO-ZIARNO-Toporek'!E22,'10-ISO-ZIARNO-Brzozowski'!E22,'10-ISO-ZIARNO-Andrzejuk'!E22,'10-ISO-ZIARNO-Straduny'!E22,'10-ISO-ZIARNO-Rydzewski'!E22,'10-ISO-ZIARNO-Zawadzki'!E22,'10-ISO-ZIARNO-Tokarzewski'!E22,'10-ISO-ZIARNO-Piechociński'!E22)</f>
        <v>78333.28571428571</v>
      </c>
      <c r="F18" s="99">
        <f>AVERAGE('10-ISO-ZIARNO-Toporek'!I22,'10-ISO-ZIARNO-Brzozowski'!I22,'10-ISO-ZIARNO-Andrzejuk'!I22,'10-ISO-ZIARNO-Straduny'!I22,'10-ISO-ZIARNO-Rydzewski'!I22,'10-ISO-ZIARNO-Zawadzki'!I22,'10-ISO-ZIARNO-Tokarzewski'!I22,'10-ISO-ZIARNO-Piechociński'!I22)</f>
        <v>35.74285714285714</v>
      </c>
      <c r="G18" s="100">
        <f>AVERAGE('10-ISO-ZIARNO-Toporek'!L22,'10-ISO-ZIARNO-Brzozowski'!L22,'10-ISO-ZIARNO-Andrzejuk'!L22,'10-ISO-ZIARNO-Straduny'!L22,'10-ISO-ZIARNO-Rydzewski'!L22,'10-ISO-ZIARNO-Zawadzki'!L22,'10-ISO-ZIARNO-Tokarzewski'!L22,'10-ISO-ZIARNO-Piechociński'!L22)</f>
        <v>9.197142857142856</v>
      </c>
      <c r="H18" s="101">
        <f>MAX('10-ISO-ZIARNO-Toporek'!L22,'10-ISO-ZIARNO-Brzozowski'!L22,'10-ISO-ZIARNO-Andrzejuk'!L22,'10-ISO-ZIARNO-Straduny'!L22,'10-ISO-ZIARNO-Rydzewski'!L22,'10-ISO-ZIARNO-Zawadzki'!L22,'10-ISO-ZIARNO-Tokarzewski'!L22,'10-ISO-ZIARNO-Piechociński'!L22)</f>
        <v>10.77</v>
      </c>
    </row>
    <row r="19" spans="2:8" ht="18.75" thickBot="1">
      <c r="B19" s="110" t="s">
        <v>96</v>
      </c>
      <c r="C19" s="111">
        <v>270</v>
      </c>
      <c r="D19" s="112">
        <f>COUNT('10-ISO-ZIARNO-Toporek'!E26,'10-ISO-ZIARNO-Brzozowski'!E26,'10-ISO-ZIARNO-Andrzejuk'!E26,'10-ISO-ZIARNO-Straduny'!E26,'10-ISO-ZIARNO-Rydzewski'!E26,'10-ISO-ZIARNO-Zawadzki'!E26,'10-ISO-ZIARNO-Tokarzewski'!E26,'10-ISO-ZIARNO-Piechociński'!E26)</f>
        <v>3</v>
      </c>
      <c r="E19" s="113">
        <f>AVERAGE('10-ISO-ZIARNO-Toporek'!E26,'10-ISO-ZIARNO-Brzozowski'!E26,'10-ISO-ZIARNO-Andrzejuk'!E26,'10-ISO-ZIARNO-Straduny'!E26,'10-ISO-ZIARNO-Rydzewski'!E26,'10-ISO-ZIARNO-Zawadzki'!E26,'10-ISO-ZIARNO-Tokarzewski'!E26,'10-ISO-ZIARNO-Piechociński'!E26)</f>
        <v>80000</v>
      </c>
      <c r="F19" s="114">
        <f>AVERAGE('10-ISO-ZIARNO-Toporek'!I26,'10-ISO-ZIARNO-Brzozowski'!I26,'10-ISO-ZIARNO-Andrzejuk'!I26,'10-ISO-ZIARNO-Straduny'!I26,'10-ISO-ZIARNO-Rydzewski'!I26,'10-ISO-ZIARNO-Zawadzki'!I26,'10-ISO-ZIARNO-Tokarzewski'!I26,'10-ISO-ZIARNO-Piechociński'!I26)</f>
        <v>38.56666666666666</v>
      </c>
      <c r="G19" s="115">
        <f>AVERAGE('10-ISO-ZIARNO-Toporek'!L26,'10-ISO-ZIARNO-Brzozowski'!L26,'10-ISO-ZIARNO-Andrzejuk'!L26,'10-ISO-ZIARNO-Straduny'!L26,'10-ISO-ZIARNO-Rydzewski'!L26,'10-ISO-ZIARNO-Zawadzki'!L26,'10-ISO-ZIARNO-Tokarzewski'!L26,'10-ISO-ZIARNO-Piechociński'!L26)</f>
        <v>8.18</v>
      </c>
      <c r="H19" s="116">
        <f>MAX('10-ISO-ZIARNO-Toporek'!L26,'10-ISO-ZIARNO-Brzozowski'!L26,'10-ISO-ZIARNO-Andrzejuk'!L26,'10-ISO-ZIARNO-Straduny'!L26,'10-ISO-ZIARNO-Rydzewski'!L26,'10-ISO-ZIARNO-Zawadzki'!L26,'10-ISO-ZIARNO-Tokarzewski'!L26,'10-ISO-ZIARNO-Piechociński'!L26)</f>
        <v>9.01</v>
      </c>
    </row>
    <row r="20" spans="4:8" ht="18">
      <c r="D20" s="117" t="s">
        <v>97</v>
      </c>
      <c r="E20" s="118">
        <f>AVERAGE(E11:E19)</f>
        <v>78014.75066137566</v>
      </c>
      <c r="F20" s="119">
        <f>AVERAGE(F11:F19)</f>
        <v>33.916798941798945</v>
      </c>
      <c r="G20" s="120">
        <f>AVERAGE(G11:G19)</f>
        <v>8.542876984126984</v>
      </c>
      <c r="H20" s="120">
        <f>AVERAGE(H11:H19)</f>
        <v>9.56111111111111</v>
      </c>
    </row>
    <row r="21" ht="12.75">
      <c r="B21" s="121" t="s">
        <v>98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Czarny, Ireneusz</dc:creator>
  <cp:keywords/>
  <dc:description/>
  <cp:lastModifiedBy>Czarny, Ireneusz</cp:lastModifiedBy>
  <dcterms:created xsi:type="dcterms:W3CDTF">2010-12-20T08:23:55Z</dcterms:created>
  <dcterms:modified xsi:type="dcterms:W3CDTF">2010-12-20T08:38:42Z</dcterms:modified>
  <cp:category/>
  <cp:version/>
  <cp:contentType/>
  <cp:contentStatus/>
</cp:coreProperties>
</file>