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Default Extension="vml" ContentType="application/vnd.openxmlformats-officedocument.vmlDrawing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250" firstSheet="26" activeTab="28"/>
  </bookViews>
  <sheets>
    <sheet name="10-ISO-ZIARNO-Chodeczek" sheetId="1" r:id="rId1"/>
    <sheet name="10-ISO-ZIARNO-Łuczak" sheetId="2" r:id="rId2"/>
    <sheet name="10-ISO-ZIARNO-Śliż" sheetId="3" r:id="rId3"/>
    <sheet name="10-ISO-ZIARNO-Gajdemski" sheetId="4" r:id="rId4"/>
    <sheet name="10-ISO-ZIARNO-Szymańczak" sheetId="5" r:id="rId5"/>
    <sheet name="10-ISO-ZIARNO-Bartoszek" sheetId="6" r:id="rId6"/>
    <sheet name="10-ISO-ZIARNO-Gruźliński" sheetId="7" r:id="rId7"/>
    <sheet name="10-ISO-ZIARNO-Chodów" sheetId="8" r:id="rId8"/>
    <sheet name="10-ISO-ZIARNO-Dutkowski" sheetId="9" r:id="rId9"/>
    <sheet name="10-ISO-ZIARNO-Nawrot Wlkp" sheetId="10" r:id="rId10"/>
    <sheet name="10-ISO-ZIARNO-Grzelak" sheetId="11" r:id="rId11"/>
    <sheet name="10-ISO-ZIARNO-Frątczak" sheetId="12" r:id="rId12"/>
    <sheet name="10-ISO-ZIARNO-Florkowski" sheetId="13" r:id="rId13"/>
    <sheet name="10-ISO-ZIARNO-Kosieczyn" sheetId="14" r:id="rId14"/>
    <sheet name="10-ISO-ZIARNO-Skibiński" sheetId="15" r:id="rId15"/>
    <sheet name="10-ISO-ZIARNO-Górczak" sheetId="16" r:id="rId16"/>
    <sheet name="10-ISO-ZIARNO-Wojciechowski" sheetId="17" r:id="rId17"/>
    <sheet name="10-ISO-ZIARNO-Szymanowski" sheetId="18" r:id="rId18"/>
    <sheet name="10-ISO-ZIARNO-Seraszek" sheetId="19" r:id="rId19"/>
    <sheet name="10-ISO-ZIARNO-Sokołowo" sheetId="20" r:id="rId20"/>
    <sheet name="10-ISO-ZIARNO-Rusko" sheetId="21" r:id="rId21"/>
    <sheet name="10-ISO-ZIARNO-Piotrowo" sheetId="22" r:id="rId22"/>
    <sheet name="10-ISO-ZIARNO-Klonówiec" sheetId="23" r:id="rId23"/>
    <sheet name="10-ISO-ZIARNO-Pawłowice" sheetId="24" r:id="rId24"/>
    <sheet name="10-ISO-ZIARNO-Długie Stare" sheetId="25" r:id="rId25"/>
    <sheet name="10-ISO-ZIARNO-Bujak" sheetId="26" r:id="rId26"/>
    <sheet name="10-ISO-ZIARNO-Kasperek" sheetId="27" r:id="rId27"/>
    <sheet name="10-ISO-ZIARNO-Żabice" sheetId="28" r:id="rId28"/>
    <sheet name="10-Śr-LUB-WLKP-KUJ-POM-LDZ-MAZ" sheetId="29" r:id="rId29"/>
    <sheet name="10-Graf-LUB-WLKP-KUJPOM-LDZ-MAZ" sheetId="30" r:id="rId30"/>
  </sheets>
  <externalReferences>
    <externalReference r:id="rId33"/>
  </externalReferences>
  <definedNames>
    <definedName name="MST_1">'[1]TDE_Data'!$J$45</definedName>
    <definedName name="MST_10">'[1]TDE_Data'!$J$54</definedName>
    <definedName name="MST_11">'[1]TDE_Data'!$J$55</definedName>
    <definedName name="MST_12">'[1]TDE_Data'!$J$56</definedName>
    <definedName name="MST_13">'[1]TDE_Data'!$J$57</definedName>
    <definedName name="MST_14">'[1]TDE_Data'!$J$58</definedName>
    <definedName name="MST_15">'[1]TDE_Data'!$J$59</definedName>
    <definedName name="MST_16">'[1]TDE_Data'!$J$60</definedName>
    <definedName name="MST_17">'[1]TDE_Data'!$J$61</definedName>
    <definedName name="MST_18">'[1]TDE_Data'!$J$62</definedName>
    <definedName name="MST_19">'[1]TDE_Data'!$J$63</definedName>
    <definedName name="MST_2">'[1]TDE_Data'!$J$46</definedName>
    <definedName name="MST_20">'[1]TDE_Data'!$J$64</definedName>
    <definedName name="MST_21">'[1]TDE_Data'!$J$65</definedName>
    <definedName name="MST_3">'[1]TDE_Data'!$J$47</definedName>
    <definedName name="MST_4">'[1]TDE_Data'!$J$48</definedName>
    <definedName name="MST_5">'[1]TDE_Data'!$J$49</definedName>
    <definedName name="MST_6">'[1]TDE_Data'!$J$50</definedName>
    <definedName name="MST_7">'[1]TDE_Data'!$J$51</definedName>
    <definedName name="MST_8">'[1]TDE_Data'!$J$52</definedName>
    <definedName name="MST_9">'[1]TDE_Data'!$J$53</definedName>
  </definedNames>
  <calcPr fullCalcOnLoad="1"/>
</workbook>
</file>

<file path=xl/sharedStrings.xml><?xml version="1.0" encoding="utf-8"?>
<sst xmlns="http://schemas.openxmlformats.org/spreadsheetml/2006/main" count="1758" uniqueCount="154">
  <si>
    <t>STRIP TRIAL REPORT - GRAIN - ZIARNO</t>
  </si>
  <si>
    <t>POLAND 2010</t>
  </si>
  <si>
    <t>Mikulski</t>
  </si>
  <si>
    <t>Hybrid</t>
  </si>
  <si>
    <t>Harv.std</t>
  </si>
  <si>
    <t>plot lgt</t>
  </si>
  <si>
    <t>Hrv.width</t>
  </si>
  <si>
    <t>yield kg</t>
  </si>
  <si>
    <t>% mst</t>
  </si>
  <si>
    <t>T/ha wet</t>
  </si>
  <si>
    <t>Plon</t>
  </si>
  <si>
    <t>Ilość rośl.</t>
  </si>
  <si>
    <t>Obsada</t>
  </si>
  <si>
    <t>ok. Włocławka</t>
  </si>
  <si>
    <t>Nr</t>
  </si>
  <si>
    <t>Odmiana</t>
  </si>
  <si>
    <t>Obsada zbiorze.</t>
  </si>
  <si>
    <t>dł. polet.</t>
  </si>
  <si>
    <t>szer. m</t>
  </si>
  <si>
    <t>plon kg</t>
  </si>
  <si>
    <t>% wilg.</t>
  </si>
  <si>
    <t>t/ha wilg.</t>
  </si>
  <si>
    <t>t/ha 14%</t>
  </si>
  <si>
    <t>t/ha 15%</t>
  </si>
  <si>
    <t>na 5mb.</t>
  </si>
  <si>
    <t>tyś./ha</t>
  </si>
  <si>
    <t>PR39V43*/X6W826</t>
  </si>
  <si>
    <t>PR39K13/X0781M</t>
  </si>
  <si>
    <t>PR39N39/X6V727</t>
  </si>
  <si>
    <t>PR39G12/X0778T</t>
  </si>
  <si>
    <t>P8000/X6T584</t>
  </si>
  <si>
    <t>PR39B22/X6S415</t>
  </si>
  <si>
    <t>PR39T45/X0842K</t>
  </si>
  <si>
    <t>P8100/X6T587</t>
  </si>
  <si>
    <t>PR39T13/X0823F</t>
  </si>
  <si>
    <t>PR39A98/X0821B</t>
  </si>
  <si>
    <t>PR39W45*/X4T928</t>
  </si>
  <si>
    <t>PR39D23*/X4S784</t>
  </si>
  <si>
    <t>X8R664</t>
  </si>
  <si>
    <t>PR39F58/X0850F</t>
  </si>
  <si>
    <t>PR39T83/X6P589</t>
  </si>
  <si>
    <t>PR38N86/X5R717</t>
  </si>
  <si>
    <t>PR38A79/X5P515</t>
  </si>
  <si>
    <t>PR38Y34/X5S803</t>
  </si>
  <si>
    <t>CLARICA/3893/X0902H</t>
  </si>
  <si>
    <t>PR38F70/BENICIA</t>
  </si>
  <si>
    <t xml:space="preserve"> </t>
  </si>
  <si>
    <t>P9025/X6R239</t>
  </si>
  <si>
    <t>PR38H20/X0900P</t>
  </si>
  <si>
    <t>PR38V12/X0903F</t>
  </si>
  <si>
    <t>P9000*/X6R221</t>
  </si>
  <si>
    <t>P9100*/X6P921</t>
  </si>
  <si>
    <t>P9400*/X6P942</t>
  </si>
  <si>
    <t>PR38V31/X6P940</t>
  </si>
  <si>
    <t>PR38A24/X0958F</t>
  </si>
  <si>
    <t>P9578*/X7P215</t>
  </si>
  <si>
    <t>P9494*/X7P254</t>
  </si>
  <si>
    <t>PR35M23*/X6K247</t>
  </si>
  <si>
    <t>ŚREDNIE:</t>
  </si>
  <si>
    <t>Łuczak</t>
  </si>
  <si>
    <t>ok. Inowrocławia</t>
  </si>
  <si>
    <t>Śliż</t>
  </si>
  <si>
    <t>ok. Świecia</t>
  </si>
  <si>
    <t>??</t>
  </si>
  <si>
    <t>Gajdemski</t>
  </si>
  <si>
    <t>ok. Torunia</t>
  </si>
  <si>
    <t>Szymańczak</t>
  </si>
  <si>
    <t>ok. Sochaczewa</t>
  </si>
  <si>
    <t>Bartoszek</t>
  </si>
  <si>
    <t>ok. Sieradza</t>
  </si>
  <si>
    <t>Gruźliński</t>
  </si>
  <si>
    <t>ok. Gostynina</t>
  </si>
  <si>
    <t>Chodów</t>
  </si>
  <si>
    <t>ok. Koła</t>
  </si>
  <si>
    <t>Dutkowski</t>
  </si>
  <si>
    <t>ok. Kutna</t>
  </si>
  <si>
    <t>Nawrot</t>
  </si>
  <si>
    <t>ok. Kępna</t>
  </si>
  <si>
    <t>Grzelak</t>
  </si>
  <si>
    <t>ok. Kalisza</t>
  </si>
  <si>
    <t>Frątczak</t>
  </si>
  <si>
    <t>Florkowski</t>
  </si>
  <si>
    <t>ok. Sulmierzyc</t>
  </si>
  <si>
    <t>PHR Kosieczyn</t>
  </si>
  <si>
    <t>ok. Swiebodzina</t>
  </si>
  <si>
    <t>wymoklisko</t>
  </si>
  <si>
    <t>???</t>
  </si>
  <si>
    <t>Skibiński</t>
  </si>
  <si>
    <t>ok. Buku</t>
  </si>
  <si>
    <t>Górczak</t>
  </si>
  <si>
    <t>ok. Poznania</t>
  </si>
  <si>
    <t>Wojciechowski</t>
  </si>
  <si>
    <t>ok. Środy Wlkp</t>
  </si>
  <si>
    <t>Szymanowski</t>
  </si>
  <si>
    <t>ok. Opalenicy/Buku</t>
  </si>
  <si>
    <t>Seraszek</t>
  </si>
  <si>
    <t>ok. Gostynia</t>
  </si>
  <si>
    <t>Sokołowo</t>
  </si>
  <si>
    <t>ok. Wrześni</t>
  </si>
  <si>
    <t>Rusko</t>
  </si>
  <si>
    <t>ok. Jarocina</t>
  </si>
  <si>
    <t>dziki</t>
  </si>
  <si>
    <t>Top Farms Piotrowo</t>
  </si>
  <si>
    <t>ok. Stęszewa</t>
  </si>
  <si>
    <t>Klonówiec</t>
  </si>
  <si>
    <t>ok. Krotoszyna</t>
  </si>
  <si>
    <t>Pawłowice</t>
  </si>
  <si>
    <t>ok. Leszna</t>
  </si>
  <si>
    <t>wet</t>
  </si>
  <si>
    <t>Długie Stare</t>
  </si>
  <si>
    <t>ok. Wschowy</t>
  </si>
  <si>
    <t>Bujak</t>
  </si>
  <si>
    <t>Kasperek</t>
  </si>
  <si>
    <t>ok. Żagania</t>
  </si>
  <si>
    <t>Hod-Rol Żabice</t>
  </si>
  <si>
    <t>ok. Lubina</t>
  </si>
  <si>
    <t>WYNIKI DOŚWIADCZEŃ PRODUKCYJNYCH 2010</t>
  </si>
  <si>
    <t>PIONEER STRIP-TRIALS</t>
  </si>
  <si>
    <t>KUKURYDZA NA ZIARNO</t>
  </si>
  <si>
    <t>CORN FOR GRAIN</t>
  </si>
  <si>
    <t>REGION: LUBUSKIE-WIELKOPOLSKIE-KUJAWSKO-POMORSKIE-ŁÓDZKIE-MAZOWIECKIE</t>
  </si>
  <si>
    <t># of Trials</t>
  </si>
  <si>
    <t>Hrvstd</t>
  </si>
  <si>
    <t>% mst.av</t>
  </si>
  <si>
    <t>Średni Plon</t>
  </si>
  <si>
    <t>max yield</t>
  </si>
  <si>
    <t>FAO</t>
  </si>
  <si>
    <t>Liczba dośw.</t>
  </si>
  <si>
    <t>Obsada przy zbiorze</t>
  </si>
  <si>
    <t>średni % wilg.</t>
  </si>
  <si>
    <t>max. plon</t>
  </si>
  <si>
    <t>P8000</t>
  </si>
  <si>
    <t>PR39B22</t>
  </si>
  <si>
    <t>P8100*</t>
  </si>
  <si>
    <t>PR39T13</t>
  </si>
  <si>
    <t>PR39D23</t>
  </si>
  <si>
    <t>PR39F58</t>
  </si>
  <si>
    <t>PR39T83</t>
  </si>
  <si>
    <t>PR38N86</t>
  </si>
  <si>
    <t>PR38A79</t>
  </si>
  <si>
    <t>PR38Y34</t>
  </si>
  <si>
    <t>CLARICA</t>
  </si>
  <si>
    <t>P9025</t>
  </si>
  <si>
    <t>P9000</t>
  </si>
  <si>
    <t>P9400</t>
  </si>
  <si>
    <t>PR38A24*</t>
  </si>
  <si>
    <t>P9578</t>
  </si>
  <si>
    <t>średnie</t>
  </si>
  <si>
    <t>* ODMIANA NIEDOSTĘPNA W 2011 ROKU</t>
  </si>
  <si>
    <t>** WYNIKI Z 2 LOKALIZACJI</t>
  </si>
  <si>
    <r>
      <t xml:space="preserve">Plony ziarna kukurydzy - </t>
    </r>
    <r>
      <rPr>
        <b/>
        <sz val="14"/>
        <color indexed="10"/>
        <rFont val="Arial"/>
        <family val="2"/>
      </rPr>
      <t>LUBUSKIE-WIELKOPOLSKIE-KUJAWSKO-POMORSKIE-ŁÓDZKIE-MAZOWIECKIE</t>
    </r>
    <r>
      <rPr>
        <b/>
        <sz val="14"/>
        <rFont val="Arial"/>
        <family val="2"/>
      </rPr>
      <t xml:space="preserve"> - 2010</t>
    </r>
  </si>
  <si>
    <t>% wilgotności</t>
  </si>
  <si>
    <t xml:space="preserve"> Plon w t/ha 15%</t>
  </si>
  <si>
    <t>P9578**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</si>
</sst>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7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0"/>
    </font>
    <font>
      <b/>
      <sz val="10"/>
      <color indexed="16"/>
      <name val="Arial CE"/>
      <family val="0"/>
    </font>
    <font>
      <b/>
      <sz val="12"/>
      <name val="Arial CE"/>
      <family val="2"/>
    </font>
    <font>
      <sz val="10"/>
      <color indexed="26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color indexed="16"/>
      <name val="Arial CE"/>
      <family val="0"/>
    </font>
    <font>
      <b/>
      <sz val="11"/>
      <name val="Tahoma"/>
      <family val="2"/>
    </font>
    <font>
      <b/>
      <sz val="11"/>
      <name val="Arial"/>
      <family val="2"/>
    </font>
    <font>
      <b/>
      <sz val="11"/>
      <color indexed="53"/>
      <name val="Arial CE"/>
      <family val="0"/>
    </font>
    <font>
      <b/>
      <sz val="11"/>
      <color indexed="16"/>
      <name val="Arial CE"/>
      <family val="0"/>
    </font>
    <font>
      <sz val="11"/>
      <name val="Arial"/>
      <family val="2"/>
    </font>
    <font>
      <b/>
      <sz val="10"/>
      <color indexed="10"/>
      <name val="Arial CE"/>
      <family val="2"/>
    </font>
    <font>
      <sz val="10"/>
      <name val="Arial"/>
      <family val="0"/>
    </font>
    <font>
      <b/>
      <sz val="11"/>
      <color indexed="10"/>
      <name val="Arial"/>
      <family val="2"/>
    </font>
    <font>
      <b/>
      <sz val="16"/>
      <name val="Arial Unicode MS"/>
      <family val="2"/>
    </font>
    <font>
      <b/>
      <sz val="14"/>
      <name val="Arial Unicode MS"/>
      <family val="2"/>
    </font>
    <font>
      <b/>
      <u val="single"/>
      <sz val="12"/>
      <color indexed="10"/>
      <name val="Arial CE"/>
      <family val="2"/>
    </font>
    <font>
      <sz val="12"/>
      <color indexed="8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color indexed="16"/>
      <name val="Arial CE"/>
      <family val="0"/>
    </font>
    <font>
      <b/>
      <sz val="12"/>
      <name val="Tahoma"/>
      <family val="2"/>
    </font>
    <font>
      <sz val="14"/>
      <name val="Verdana"/>
      <family val="2"/>
    </font>
    <font>
      <b/>
      <sz val="10"/>
      <color indexed="10"/>
      <name val="Verdana"/>
      <family val="2"/>
    </font>
    <font>
      <b/>
      <sz val="14"/>
      <name val="Verdana"/>
      <family val="2"/>
    </font>
    <font>
      <b/>
      <sz val="10"/>
      <name val="Tahoma"/>
      <family val="2"/>
    </font>
    <font>
      <sz val="12"/>
      <name val="Arial"/>
      <family val="2"/>
    </font>
    <font>
      <b/>
      <sz val="12"/>
      <color indexed="10"/>
      <name val="Verdana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20" xfId="0" applyFill="1" applyBorder="1" applyAlignment="1">
      <alignment horizontal="center"/>
    </xf>
    <xf numFmtId="0" fontId="11" fillId="0" borderId="14" xfId="0" applyFont="1" applyFill="1" applyBorder="1" applyAlignment="1">
      <alignment horizontal="left" vertical="top"/>
    </xf>
    <xf numFmtId="1" fontId="12" fillId="0" borderId="21" xfId="0" applyNumberFormat="1" applyFont="1" applyFill="1" applyBorder="1" applyAlignment="1">
      <alignment horizontal="center"/>
    </xf>
    <xf numFmtId="164" fontId="12" fillId="0" borderId="22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2" fontId="12" fillId="0" borderId="23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/>
    </xf>
    <xf numFmtId="2" fontId="14" fillId="0" borderId="14" xfId="0" applyNumberFormat="1" applyFont="1" applyFill="1" applyBorder="1" applyAlignment="1">
      <alignment/>
    </xf>
    <xf numFmtId="2" fontId="14" fillId="0" borderId="24" xfId="0" applyNumberFormat="1" applyFont="1" applyFill="1" applyBorder="1" applyAlignment="1">
      <alignment/>
    </xf>
    <xf numFmtId="0" fontId="0" fillId="34" borderId="25" xfId="0" applyFill="1" applyBorder="1" applyAlignment="1">
      <alignment horizontal="center"/>
    </xf>
    <xf numFmtId="3" fontId="9" fillId="34" borderId="26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" fontId="15" fillId="0" borderId="27" xfId="0" applyNumberFormat="1" applyFont="1" applyFill="1" applyBorder="1" applyAlignment="1" applyProtection="1">
      <alignment horizontal="center"/>
      <protection locked="0"/>
    </xf>
    <xf numFmtId="164" fontId="12" fillId="0" borderId="27" xfId="0" applyNumberFormat="1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 horizontal="center"/>
    </xf>
    <xf numFmtId="2" fontId="12" fillId="0" borderId="28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9" fillId="34" borderId="14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9" fillId="33" borderId="14" xfId="0" applyNumberFormat="1" applyFont="1" applyFill="1" applyBorder="1" applyAlignment="1">
      <alignment horizontal="center"/>
    </xf>
    <xf numFmtId="1" fontId="15" fillId="0" borderId="29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1" fontId="15" fillId="0" borderId="14" xfId="0" applyNumberFormat="1" applyFont="1" applyFill="1" applyBorder="1" applyAlignment="1" applyProtection="1">
      <alignment horizontal="center"/>
      <protection locked="0"/>
    </xf>
    <xf numFmtId="164" fontId="12" fillId="0" borderId="14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2" fontId="12" fillId="0" borderId="30" xfId="0" applyNumberFormat="1" applyFont="1" applyFill="1" applyBorder="1" applyAlignment="1">
      <alignment horizontal="center"/>
    </xf>
    <xf numFmtId="1" fontId="15" fillId="0" borderId="16" xfId="0" applyNumberFormat="1" applyFont="1" applyFill="1" applyBorder="1" applyAlignment="1" applyProtection="1">
      <alignment horizontal="center"/>
      <protection locked="0"/>
    </xf>
    <xf numFmtId="164" fontId="15" fillId="0" borderId="16" xfId="0" applyNumberFormat="1" applyFont="1" applyFill="1" applyBorder="1" applyAlignment="1" applyProtection="1">
      <alignment horizontal="center"/>
      <protection locked="0"/>
    </xf>
    <xf numFmtId="164" fontId="15" fillId="0" borderId="14" xfId="0" applyNumberFormat="1" applyFont="1" applyFill="1" applyBorder="1" applyAlignment="1" applyProtection="1">
      <alignment horizontal="center"/>
      <protection locked="0"/>
    </xf>
    <xf numFmtId="164" fontId="15" fillId="0" borderId="14" xfId="0" applyNumberFormat="1" applyFont="1" applyFill="1" applyBorder="1" applyAlignment="1" applyProtection="1">
      <alignment horizontal="center"/>
      <protection locked="0"/>
    </xf>
    <xf numFmtId="164" fontId="15" fillId="0" borderId="14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left"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16" fillId="0" borderId="14" xfId="0" applyFont="1" applyBorder="1" applyAlignment="1">
      <alignment/>
    </xf>
    <xf numFmtId="2" fontId="16" fillId="0" borderId="14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11" fillId="0" borderId="19" xfId="0" applyFont="1" applyBorder="1" applyAlignment="1">
      <alignment/>
    </xf>
    <xf numFmtId="0" fontId="0" fillId="0" borderId="19" xfId="0" applyBorder="1" applyAlignment="1">
      <alignment/>
    </xf>
    <xf numFmtId="0" fontId="16" fillId="0" borderId="26" xfId="0" applyFont="1" applyBorder="1" applyAlignment="1">
      <alignment/>
    </xf>
    <xf numFmtId="2" fontId="16" fillId="0" borderId="26" xfId="0" applyNumberFormat="1" applyFont="1" applyBorder="1" applyAlignment="1">
      <alignment/>
    </xf>
    <xf numFmtId="1" fontId="12" fillId="0" borderId="32" xfId="0" applyNumberFormat="1" applyFont="1" applyFill="1" applyBorder="1" applyAlignment="1">
      <alignment horizontal="center"/>
    </xf>
    <xf numFmtId="164" fontId="12" fillId="0" borderId="33" xfId="0" applyNumberFormat="1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2" fontId="12" fillId="0" borderId="34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1" fontId="15" fillId="0" borderId="26" xfId="0" applyNumberFormat="1" applyFont="1" applyFill="1" applyBorder="1" applyAlignment="1" applyProtection="1">
      <alignment horizontal="center"/>
      <protection locked="0"/>
    </xf>
    <xf numFmtId="164" fontId="12" fillId="0" borderId="25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2" fontId="12" fillId="0" borderId="30" xfId="56" applyNumberFormat="1" applyFont="1" applyFill="1" applyBorder="1" applyAlignment="1">
      <alignment horizontal="center"/>
      <protection/>
    </xf>
    <xf numFmtId="2" fontId="12" fillId="0" borderId="25" xfId="56" applyNumberFormat="1" applyFont="1" applyFill="1" applyBorder="1" applyAlignment="1">
      <alignment horizontal="center"/>
      <protection/>
    </xf>
    <xf numFmtId="164" fontId="76" fillId="0" borderId="14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 shrinkToFit="1"/>
    </xf>
    <xf numFmtId="0" fontId="4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23" fillId="33" borderId="35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left" vertical="top"/>
    </xf>
    <xf numFmtId="0" fontId="27" fillId="35" borderId="26" xfId="0" applyFont="1" applyFill="1" applyBorder="1" applyAlignment="1">
      <alignment horizontal="center"/>
    </xf>
    <xf numFmtId="0" fontId="27" fillId="0" borderId="26" xfId="0" applyFont="1" applyFill="1" applyBorder="1" applyAlignment="1" applyProtection="1">
      <alignment horizontal="center"/>
      <protection locked="0"/>
    </xf>
    <xf numFmtId="1" fontId="27" fillId="0" borderId="26" xfId="0" applyNumberFormat="1" applyFont="1" applyFill="1" applyBorder="1" applyAlignment="1" applyProtection="1">
      <alignment horizontal="center"/>
      <protection locked="0"/>
    </xf>
    <xf numFmtId="164" fontId="27" fillId="0" borderId="26" xfId="0" applyNumberFormat="1" applyFont="1" applyFill="1" applyBorder="1" applyAlignment="1" applyProtection="1">
      <alignment horizontal="center"/>
      <protection locked="0"/>
    </xf>
    <xf numFmtId="2" fontId="27" fillId="0" borderId="26" xfId="0" applyNumberFormat="1" applyFont="1" applyFill="1" applyBorder="1" applyAlignment="1" applyProtection="1">
      <alignment horizontal="center"/>
      <protection locked="0"/>
    </xf>
    <xf numFmtId="2" fontId="27" fillId="0" borderId="37" xfId="0" applyNumberFormat="1" applyFont="1" applyFill="1" applyBorder="1" applyAlignment="1" applyProtection="1">
      <alignment horizontal="center"/>
      <protection locked="0"/>
    </xf>
    <xf numFmtId="0" fontId="26" fillId="0" borderId="20" xfId="0" applyFont="1" applyFill="1" applyBorder="1" applyAlignment="1">
      <alignment horizontal="left" vertical="top"/>
    </xf>
    <xf numFmtId="0" fontId="27" fillId="35" borderId="14" xfId="0" applyFont="1" applyFill="1" applyBorder="1" applyAlignment="1">
      <alignment horizontal="center"/>
    </xf>
    <xf numFmtId="0" fontId="27" fillId="0" borderId="14" xfId="0" applyFont="1" applyFill="1" applyBorder="1" applyAlignment="1" applyProtection="1">
      <alignment horizontal="center"/>
      <protection locked="0"/>
    </xf>
    <xf numFmtId="1" fontId="27" fillId="0" borderId="14" xfId="0" applyNumberFormat="1" applyFont="1" applyFill="1" applyBorder="1" applyAlignment="1" applyProtection="1">
      <alignment horizontal="center"/>
      <protection locked="0"/>
    </xf>
    <xf numFmtId="164" fontId="27" fillId="0" borderId="14" xfId="0" applyNumberFormat="1" applyFont="1" applyFill="1" applyBorder="1" applyAlignment="1" applyProtection="1">
      <alignment horizontal="center"/>
      <protection locked="0"/>
    </xf>
    <xf numFmtId="2" fontId="27" fillId="0" borderId="14" xfId="0" applyNumberFormat="1" applyFont="1" applyFill="1" applyBorder="1" applyAlignment="1" applyProtection="1">
      <alignment horizontal="center"/>
      <protection locked="0"/>
    </xf>
    <xf numFmtId="2" fontId="27" fillId="0" borderId="24" xfId="0" applyNumberFormat="1" applyFont="1" applyFill="1" applyBorder="1" applyAlignment="1" applyProtection="1">
      <alignment horizontal="center"/>
      <protection locked="0"/>
    </xf>
    <xf numFmtId="0" fontId="26" fillId="36" borderId="20" xfId="0" applyFont="1" applyFill="1" applyBorder="1" applyAlignment="1">
      <alignment horizontal="left" vertical="top"/>
    </xf>
    <xf numFmtId="0" fontId="27" fillId="36" borderId="14" xfId="0" applyFont="1" applyFill="1" applyBorder="1" applyAlignment="1">
      <alignment horizontal="center"/>
    </xf>
    <xf numFmtId="0" fontId="27" fillId="36" borderId="14" xfId="0" applyFont="1" applyFill="1" applyBorder="1" applyAlignment="1" applyProtection="1">
      <alignment horizontal="center"/>
      <protection locked="0"/>
    </xf>
    <xf numFmtId="1" fontId="27" fillId="36" borderId="14" xfId="0" applyNumberFormat="1" applyFont="1" applyFill="1" applyBorder="1" applyAlignment="1" applyProtection="1">
      <alignment horizontal="center"/>
      <protection locked="0"/>
    </xf>
    <xf numFmtId="164" fontId="27" fillId="36" borderId="14" xfId="0" applyNumberFormat="1" applyFont="1" applyFill="1" applyBorder="1" applyAlignment="1" applyProtection="1">
      <alignment horizontal="center"/>
      <protection locked="0"/>
    </xf>
    <xf numFmtId="2" fontId="27" fillId="36" borderId="14" xfId="0" applyNumberFormat="1" applyFont="1" applyFill="1" applyBorder="1" applyAlignment="1" applyProtection="1">
      <alignment horizontal="center"/>
      <protection locked="0"/>
    </xf>
    <xf numFmtId="2" fontId="27" fillId="36" borderId="24" xfId="0" applyNumberFormat="1" applyFont="1" applyFill="1" applyBorder="1" applyAlignment="1" applyProtection="1">
      <alignment horizontal="center"/>
      <protection locked="0"/>
    </xf>
    <xf numFmtId="49" fontId="26" fillId="36" borderId="31" xfId="0" applyNumberFormat="1" applyFont="1" applyFill="1" applyBorder="1" applyAlignment="1">
      <alignment horizontal="left"/>
    </xf>
    <xf numFmtId="0" fontId="27" fillId="36" borderId="19" xfId="0" applyFont="1" applyFill="1" applyBorder="1" applyAlignment="1">
      <alignment horizontal="center"/>
    </xf>
    <xf numFmtId="0" fontId="27" fillId="36" borderId="19" xfId="0" applyFont="1" applyFill="1" applyBorder="1" applyAlignment="1" applyProtection="1">
      <alignment horizontal="center"/>
      <protection locked="0"/>
    </xf>
    <xf numFmtId="1" fontId="27" fillId="36" borderId="19" xfId="0" applyNumberFormat="1" applyFont="1" applyFill="1" applyBorder="1" applyAlignment="1" applyProtection="1">
      <alignment horizontal="center"/>
      <protection locked="0"/>
    </xf>
    <xf numFmtId="164" fontId="27" fillId="36" borderId="19" xfId="0" applyNumberFormat="1" applyFont="1" applyFill="1" applyBorder="1" applyAlignment="1" applyProtection="1">
      <alignment horizontal="center"/>
      <protection locked="0"/>
    </xf>
    <xf numFmtId="2" fontId="27" fillId="36" borderId="19" xfId="0" applyNumberFormat="1" applyFont="1" applyFill="1" applyBorder="1" applyAlignment="1" applyProtection="1">
      <alignment horizontal="center"/>
      <protection locked="0"/>
    </xf>
    <xf numFmtId="2" fontId="27" fillId="36" borderId="35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1" fontId="29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0" fontId="30" fillId="0" borderId="0" xfId="0" applyFont="1" applyFill="1" applyBorder="1" applyAlignment="1">
      <alignment horizontal="left" vertical="top"/>
    </xf>
    <xf numFmtId="0" fontId="31" fillId="0" borderId="0" xfId="55" applyFont="1">
      <alignment/>
      <protection/>
    </xf>
    <xf numFmtId="0" fontId="31" fillId="0" borderId="38" xfId="55" applyFont="1" applyBorder="1">
      <alignment/>
      <protection/>
    </xf>
    <xf numFmtId="0" fontId="31" fillId="0" borderId="34" xfId="55" applyFont="1" applyBorder="1">
      <alignment/>
      <protection/>
    </xf>
    <xf numFmtId="0" fontId="31" fillId="0" borderId="39" xfId="55" applyFont="1" applyBorder="1">
      <alignment/>
      <protection/>
    </xf>
    <xf numFmtId="0" fontId="31" fillId="0" borderId="40" xfId="55" applyFont="1" applyBorder="1">
      <alignment/>
      <protection/>
    </xf>
    <xf numFmtId="0" fontId="31" fillId="0" borderId="0" xfId="55" applyFont="1" applyBorder="1">
      <alignment/>
      <protection/>
    </xf>
    <xf numFmtId="0" fontId="31" fillId="0" borderId="41" xfId="55" applyFont="1" applyBorder="1">
      <alignment/>
      <protection/>
    </xf>
    <xf numFmtId="0" fontId="29" fillId="0" borderId="0" xfId="55" applyFont="1" applyBorder="1" applyAlignment="1">
      <alignment horizontal="center"/>
      <protection/>
    </xf>
    <xf numFmtId="2" fontId="31" fillId="0" borderId="0" xfId="55" applyNumberFormat="1" applyFont="1" applyBorder="1">
      <alignment/>
      <protection/>
    </xf>
    <xf numFmtId="2" fontId="31" fillId="0" borderId="41" xfId="55" applyNumberFormat="1" applyFont="1" applyBorder="1">
      <alignment/>
      <protection/>
    </xf>
    <xf numFmtId="0" fontId="31" fillId="0" borderId="42" xfId="55" applyFont="1" applyBorder="1">
      <alignment/>
      <protection/>
    </xf>
    <xf numFmtId="0" fontId="29" fillId="0" borderId="43" xfId="55" applyFont="1" applyBorder="1" applyAlignment="1">
      <alignment horizontal="center"/>
      <protection/>
    </xf>
    <xf numFmtId="0" fontId="31" fillId="0" borderId="43" xfId="55" applyFont="1" applyBorder="1">
      <alignment/>
      <protection/>
    </xf>
    <xf numFmtId="2" fontId="31" fillId="0" borderId="43" xfId="55" applyNumberFormat="1" applyFont="1" applyBorder="1">
      <alignment/>
      <protection/>
    </xf>
    <xf numFmtId="2" fontId="31" fillId="0" borderId="44" xfId="55" applyNumberFormat="1" applyFont="1" applyBorder="1">
      <alignment/>
      <protection/>
    </xf>
    <xf numFmtId="0" fontId="32" fillId="0" borderId="0" xfId="55" applyFont="1" applyAlignment="1">
      <alignment horizontal="center"/>
      <protection/>
    </xf>
    <xf numFmtId="0" fontId="29" fillId="0" borderId="0" xfId="55" applyFont="1" applyAlignment="1">
      <alignment horizontal="center"/>
      <protection/>
    </xf>
    <xf numFmtId="164" fontId="29" fillId="0" borderId="0" xfId="55" applyNumberFormat="1" applyFont="1" applyAlignment="1">
      <alignment horizontal="center"/>
      <protection/>
    </xf>
    <xf numFmtId="2" fontId="29" fillId="0" borderId="0" xfId="55" applyNumberFormat="1" applyFont="1" applyAlignment="1">
      <alignment horizontal="center"/>
      <protection/>
    </xf>
    <xf numFmtId="0" fontId="33" fillId="0" borderId="0" xfId="0" applyFont="1" applyAlignment="1">
      <alignment/>
    </xf>
    <xf numFmtId="0" fontId="34" fillId="0" borderId="0" xfId="55" applyFont="1" applyFill="1" applyBorder="1" applyAlignment="1" applyProtection="1">
      <alignment horizontal="left" vertical="center"/>
      <protection/>
    </xf>
    <xf numFmtId="0" fontId="31" fillId="0" borderId="0" xfId="55" applyFont="1" applyFill="1">
      <alignment/>
      <protection/>
    </xf>
    <xf numFmtId="0" fontId="36" fillId="0" borderId="0" xfId="55" applyFont="1" applyFill="1" applyAlignment="1" quotePrefix="1">
      <alignment horizontal="right"/>
      <protection/>
    </xf>
    <xf numFmtId="0" fontId="36" fillId="0" borderId="0" xfId="55" applyFont="1" applyFill="1">
      <alignment/>
      <protection/>
    </xf>
    <xf numFmtId="0" fontId="17" fillId="0" borderId="0" xfId="55" applyFont="1" applyFill="1" applyBorder="1" applyProtection="1">
      <alignment/>
      <protection locked="0"/>
    </xf>
    <xf numFmtId="0" fontId="37" fillId="0" borderId="14" xfId="55" applyFont="1" applyFill="1" applyBorder="1" applyAlignment="1">
      <alignment horizontal="center" wrapText="1"/>
      <protection/>
    </xf>
    <xf numFmtId="0" fontId="31" fillId="0" borderId="0" xfId="55" applyFont="1" applyAlignment="1">
      <alignment wrapText="1"/>
      <protection/>
    </xf>
    <xf numFmtId="164" fontId="20" fillId="0" borderId="14" xfId="0" applyNumberFormat="1" applyFont="1" applyFill="1" applyBorder="1" applyAlignment="1" applyProtection="1">
      <alignment horizontal="center"/>
      <protection locked="0"/>
    </xf>
    <xf numFmtId="2" fontId="38" fillId="0" borderId="14" xfId="55" applyNumberFormat="1" applyFont="1" applyFill="1" applyBorder="1" applyAlignment="1">
      <alignment horizontal="center"/>
      <protection/>
    </xf>
    <xf numFmtId="2" fontId="37" fillId="0" borderId="14" xfId="55" applyNumberFormat="1" applyFont="1" applyFill="1" applyBorder="1" applyAlignment="1">
      <alignment horizontal="center"/>
      <protection/>
    </xf>
    <xf numFmtId="164" fontId="31" fillId="0" borderId="14" xfId="60" applyNumberFormat="1" applyFont="1" applyFill="1" applyBorder="1" applyAlignment="1">
      <alignment horizontal="center"/>
    </xf>
    <xf numFmtId="0" fontId="37" fillId="0" borderId="0" xfId="55" applyFont="1" applyFill="1" applyBorder="1">
      <alignment/>
      <protection/>
    </xf>
    <xf numFmtId="2" fontId="31" fillId="0" borderId="0" xfId="55" applyNumberFormat="1" applyFont="1" applyFill="1" applyBorder="1" applyAlignment="1" applyProtection="1">
      <alignment horizontal="right"/>
      <protection/>
    </xf>
    <xf numFmtId="2" fontId="37" fillId="0" borderId="0" xfId="55" applyNumberFormat="1" applyFont="1" applyFill="1" applyBorder="1" applyAlignment="1" applyProtection="1">
      <alignment horizontal="center"/>
      <protection/>
    </xf>
    <xf numFmtId="0" fontId="31" fillId="0" borderId="0" xfId="55" applyFont="1" applyFill="1" applyBorder="1">
      <alignment/>
      <protection/>
    </xf>
    <xf numFmtId="0" fontId="39" fillId="0" borderId="0" xfId="55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5-Ziarno -MAŁOPOLSKIE-PODKARPACKIE...- graf" xfId="55"/>
    <cellStyle name="Normalny 2" xfId="56"/>
    <cellStyle name="Normalny_Arkusz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'10-Graf-LUB-WLKP-KUJPOM-LDZ-MAZ'!$A$36</c:f>
        </c:strRef>
      </c:tx>
      <c:layout>
        <c:manualLayout>
          <c:xMode val="factor"/>
          <c:yMode val="factor"/>
          <c:x val="0.029"/>
          <c:y val="-0.02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25"/>
          <c:y val="0.07075"/>
          <c:w val="0.99"/>
          <c:h val="0.90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'10-Graf-LUB-WLKP-KUJPOM-LDZ-MAZ'!$E$39</c:f>
              <c:strCache>
                <c:ptCount val="1"/>
                <c:pt idx="0">
                  <c:v> Plon w t/ha 15%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'10-Graf-LUB-WLKP-KUJPOM-LDZ-MAZ'!$A$40:$A$55</c:f>
              <c:strCache/>
            </c:strRef>
          </c:cat>
          <c:val>
            <c:numRef>
              <c:f>'10-Graf-LUB-WLKP-KUJPOM-LDZ-MAZ'!$E$40:$E$55</c:f>
              <c:numCache/>
            </c:numRef>
          </c:val>
        </c:ser>
        <c:gapWidth val="70"/>
        <c:axId val="50018644"/>
        <c:axId val="47514613"/>
      </c:barChart>
      <c:lineChart>
        <c:grouping val="standard"/>
        <c:varyColors val="0"/>
        <c:ser>
          <c:idx val="0"/>
          <c:order val="1"/>
          <c:tx>
            <c:strRef>
              <c:f>'10-Graf-LUB-WLKP-KUJPOM-LDZ-MAZ'!$F$39</c:f>
              <c:strCache>
                <c:ptCount val="1"/>
                <c:pt idx="0">
                  <c:v>% wilgotności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just"/>
                <a:lstStyle/>
                <a:p>
                  <a:pPr algn="just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just"/>
                <a:lstStyle/>
                <a:p>
                  <a:pPr algn="just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just"/>
                <a:lstStyle/>
                <a:p>
                  <a:pPr algn="just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just"/>
              <a:lstStyle/>
              <a:p>
                <a:pPr algn="just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'10-Graf-LUB-WLKP-KUJPOM-LDZ-MAZ'!$A$40:$A$52</c:f>
              <c:strCache/>
            </c:strRef>
          </c:cat>
          <c:val>
            <c:numRef>
              <c:f>'10-Graf-LUB-WLKP-KUJPOM-LDZ-MAZ'!$F$40:$F$55</c:f>
              <c:numCache/>
            </c:numRef>
          </c:val>
          <c:smooth val="0"/>
        </c:ser>
        <c:axId val="24978334"/>
        <c:axId val="23478415"/>
      </c:lineChart>
      <c:catAx>
        <c:axId val="5001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514613"/>
        <c:crosses val="autoZero"/>
        <c:auto val="0"/>
        <c:lblOffset val="100"/>
        <c:tickLblSkip val="1"/>
        <c:noMultiLvlLbl val="0"/>
      </c:catAx>
      <c:valAx>
        <c:axId val="47514613"/>
        <c:scaling>
          <c:orientation val="minMax"/>
          <c:max val="10"/>
          <c:min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018644"/>
        <c:crossesAt val="1"/>
        <c:crossBetween val="between"/>
        <c:dispUnits/>
        <c:majorUnit val="1"/>
        <c:minorUnit val="0.1"/>
      </c:valAx>
      <c:catAx>
        <c:axId val="24978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23478415"/>
        <c:crossesAt val="85"/>
        <c:auto val="0"/>
        <c:lblOffset val="100"/>
        <c:tickLblSkip val="1"/>
        <c:noMultiLvlLbl val="0"/>
      </c:catAx>
      <c:valAx>
        <c:axId val="23478415"/>
        <c:scaling>
          <c:orientation val="minMax"/>
          <c:max val="38"/>
          <c:min val="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978334"/>
        <c:crosses val="max"/>
        <c:crossBetween val="between"/>
        <c:dispUnits/>
        <c:majorUnit val="1"/>
        <c:minorUnit val="0.1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775"/>
          <c:y val="0.03575"/>
          <c:w val="0.831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4</xdr:row>
      <xdr:rowOff>219075</xdr:rowOff>
    </xdr:from>
    <xdr:to>
      <xdr:col>7</xdr:col>
      <xdr:colOff>895350</xdr:colOff>
      <xdr:row>6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647700"/>
          <a:ext cx="2743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4</xdr:row>
      <xdr:rowOff>28575</xdr:rowOff>
    </xdr:from>
    <xdr:to>
      <xdr:col>11</xdr:col>
      <xdr:colOff>304800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561975" y="714375"/>
        <a:ext cx="102108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9525</xdr:rowOff>
    </xdr:from>
    <xdr:to>
      <xdr:col>11</xdr:col>
      <xdr:colOff>685800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2724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rnowtobi\My%20Documents\Kulturen\mais\Aergebnisse%20Anke\K%20Demo_Dedel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E_Data"/>
      <sheetName val="TDE_Text"/>
      <sheetName val="TDE_Trait_Codes"/>
      <sheetName val="TDE_Languages"/>
      <sheetName val="Aussaatplan u. Bonituren"/>
      <sheetName val="TDE_Report"/>
      <sheetName val=" Marktleistung"/>
      <sheetName val="Scatterplot"/>
      <sheetName val="Säulengraph"/>
      <sheetName val="Tab"/>
      <sheetName val="KRZ"/>
    </sheetNames>
    <sheetDataSet>
      <sheetData sheetId="0">
        <row r="45">
          <cell r="J45">
            <v>31.5</v>
          </cell>
        </row>
        <row r="46">
          <cell r="J46">
            <v>34.3</v>
          </cell>
        </row>
        <row r="47">
          <cell r="J47">
            <v>37.3</v>
          </cell>
        </row>
        <row r="48">
          <cell r="J48">
            <v>34</v>
          </cell>
        </row>
        <row r="49">
          <cell r="J49">
            <v>33.7</v>
          </cell>
        </row>
        <row r="50">
          <cell r="J50">
            <v>33.6</v>
          </cell>
        </row>
        <row r="51">
          <cell r="J51">
            <v>33.1</v>
          </cell>
        </row>
        <row r="52">
          <cell r="J52">
            <v>35.7</v>
          </cell>
        </row>
        <row r="53">
          <cell r="J53">
            <v>35.8</v>
          </cell>
        </row>
        <row r="54">
          <cell r="J54">
            <v>35.5</v>
          </cell>
        </row>
        <row r="55">
          <cell r="J55">
            <v>34.7</v>
          </cell>
        </row>
        <row r="56">
          <cell r="J56">
            <v>34.7</v>
          </cell>
        </row>
        <row r="57">
          <cell r="J57">
            <v>37.3</v>
          </cell>
        </row>
        <row r="58">
          <cell r="J58">
            <v>35.3</v>
          </cell>
        </row>
        <row r="59">
          <cell r="J59">
            <v>40.1</v>
          </cell>
        </row>
        <row r="60">
          <cell r="J60">
            <v>37.1</v>
          </cell>
        </row>
        <row r="61">
          <cell r="J61">
            <v>40.1</v>
          </cell>
        </row>
        <row r="62">
          <cell r="J62">
            <v>36.8</v>
          </cell>
        </row>
        <row r="63">
          <cell r="J63">
            <v>39</v>
          </cell>
        </row>
        <row r="64">
          <cell r="J64">
            <v>44.7</v>
          </cell>
        </row>
        <row r="65">
          <cell r="J65">
            <v>43.7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13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27">
        <v>66675</v>
      </c>
      <c r="F11" s="28">
        <v>400</v>
      </c>
      <c r="G11" s="28">
        <v>3</v>
      </c>
      <c r="H11" s="29">
        <v>1212</v>
      </c>
      <c r="I11" s="30">
        <v>33.2</v>
      </c>
      <c r="J11" s="31">
        <f>(H11*10/(F11*G11))</f>
        <v>10.1</v>
      </c>
      <c r="K11" s="32">
        <f>ROUND(J11*(1-((I11-14)/86)),2)</f>
        <v>7.85</v>
      </c>
      <c r="L11" s="33">
        <f>ROUND(J11*(1-((I11-15)/85)),2)</f>
        <v>7.94</v>
      </c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37"/>
      <c r="F12" s="38"/>
      <c r="G12" s="38"/>
      <c r="H12" s="39"/>
      <c r="I12" s="4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37"/>
      <c r="F13" s="38"/>
      <c r="G13" s="38"/>
      <c r="H13" s="39"/>
      <c r="I13" s="4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37"/>
      <c r="F14" s="38"/>
      <c r="G14" s="38"/>
      <c r="H14" s="39"/>
      <c r="I14" s="4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37">
        <v>69342</v>
      </c>
      <c r="F15" s="38">
        <v>400</v>
      </c>
      <c r="G15" s="38">
        <v>3</v>
      </c>
      <c r="H15" s="39">
        <v>1325</v>
      </c>
      <c r="I15" s="40">
        <v>34.2</v>
      </c>
      <c r="J15" s="31">
        <f>(H15*10/(F15*G15))</f>
        <v>11.041666666666666</v>
      </c>
      <c r="K15" s="32">
        <f>ROUND(J15*(1-((I15-14)/86)),2)</f>
        <v>8.45</v>
      </c>
      <c r="L15" s="33">
        <f>ROUND(J15*(1-((I15-15)/85)),2)</f>
        <v>8.55</v>
      </c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37"/>
      <c r="F16" s="38"/>
      <c r="G16" s="38"/>
      <c r="H16" s="39"/>
      <c r="I16" s="40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37"/>
      <c r="F17" s="38"/>
      <c r="G17" s="38"/>
      <c r="H17" s="39"/>
      <c r="I17" s="4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37">
        <v>74676</v>
      </c>
      <c r="F18" s="38">
        <v>400</v>
      </c>
      <c r="G18" s="38">
        <v>3</v>
      </c>
      <c r="H18" s="39">
        <v>1165</v>
      </c>
      <c r="I18" s="40">
        <v>28.2</v>
      </c>
      <c r="J18" s="31">
        <f aca="true" t="shared" si="1" ref="J18:J32">(H18*10/(F18*G18))</f>
        <v>9.708333333333334</v>
      </c>
      <c r="K18" s="32">
        <f aca="true" t="shared" si="2" ref="K18:K32">ROUND(J18*(1-((I18-14)/86)),2)</f>
        <v>8.11</v>
      </c>
      <c r="L18" s="33">
        <f aca="true" t="shared" si="3" ref="L18:L32">ROUND(J18*(1-((I18-15)/85)),2)</f>
        <v>8.2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37">
        <v>74676</v>
      </c>
      <c r="F19" s="38">
        <v>400</v>
      </c>
      <c r="G19" s="38">
        <v>3</v>
      </c>
      <c r="H19" s="39">
        <v>1214</v>
      </c>
      <c r="I19" s="40">
        <v>31.8</v>
      </c>
      <c r="J19" s="31">
        <f t="shared" si="1"/>
        <v>10.116666666666667</v>
      </c>
      <c r="K19" s="32">
        <f t="shared" si="2"/>
        <v>8.02</v>
      </c>
      <c r="L19" s="33">
        <f t="shared" si="3"/>
        <v>8.12</v>
      </c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37"/>
      <c r="F20" s="38"/>
      <c r="G20" s="38"/>
      <c r="H20" s="39"/>
      <c r="I20" s="4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37">
        <v>82677</v>
      </c>
      <c r="F22" s="38">
        <v>400</v>
      </c>
      <c r="G22" s="38">
        <v>3</v>
      </c>
      <c r="H22" s="39">
        <v>1158</v>
      </c>
      <c r="I22" s="40">
        <v>33.5</v>
      </c>
      <c r="J22" s="31">
        <f t="shared" si="1"/>
        <v>9.65</v>
      </c>
      <c r="K22" s="32">
        <f t="shared" si="2"/>
        <v>7.46</v>
      </c>
      <c r="L22" s="33">
        <f t="shared" si="3"/>
        <v>7.55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>
        <v>82677</v>
      </c>
      <c r="F24" s="38">
        <v>400</v>
      </c>
      <c r="G24" s="38">
        <v>3</v>
      </c>
      <c r="H24" s="39">
        <v>1366</v>
      </c>
      <c r="I24" s="40">
        <v>34.5</v>
      </c>
      <c r="J24" s="31">
        <f t="shared" si="1"/>
        <v>11.383333333333333</v>
      </c>
      <c r="K24" s="32">
        <f t="shared" si="2"/>
        <v>8.67</v>
      </c>
      <c r="L24" s="33">
        <f t="shared" si="3"/>
        <v>8.77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37"/>
      <c r="F25" s="38"/>
      <c r="G25" s="38"/>
      <c r="H25" s="39"/>
      <c r="I25" s="4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37">
        <v>85344</v>
      </c>
      <c r="F26" s="38">
        <v>400</v>
      </c>
      <c r="G26" s="38">
        <v>3</v>
      </c>
      <c r="H26" s="39">
        <v>1331</v>
      </c>
      <c r="I26" s="40">
        <v>36.2</v>
      </c>
      <c r="J26" s="31">
        <f t="shared" si="1"/>
        <v>11.091666666666667</v>
      </c>
      <c r="K26" s="32">
        <f t="shared" si="2"/>
        <v>8.23</v>
      </c>
      <c r="L26" s="33">
        <f t="shared" si="3"/>
        <v>8.33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37">
        <v>80010</v>
      </c>
      <c r="F27" s="38">
        <v>400</v>
      </c>
      <c r="G27" s="38">
        <v>3</v>
      </c>
      <c r="H27" s="39">
        <v>1254</v>
      </c>
      <c r="I27" s="40">
        <v>34.5</v>
      </c>
      <c r="J27" s="31">
        <f t="shared" si="1"/>
        <v>10.45</v>
      </c>
      <c r="K27" s="32">
        <f t="shared" si="2"/>
        <v>7.96</v>
      </c>
      <c r="L27" s="33">
        <f t="shared" si="3"/>
        <v>8.05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45"/>
      <c r="F28" s="38"/>
      <c r="G28" s="38"/>
      <c r="H28" s="39"/>
      <c r="I28" s="40"/>
      <c r="J28" s="31"/>
      <c r="K28" s="32"/>
      <c r="L28" s="33"/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37">
        <v>77343</v>
      </c>
      <c r="F29" s="38">
        <v>400</v>
      </c>
      <c r="G29" s="38">
        <v>3</v>
      </c>
      <c r="H29" s="39">
        <v>1238</v>
      </c>
      <c r="I29" s="40">
        <v>34.3</v>
      </c>
      <c r="J29" s="31">
        <f t="shared" si="1"/>
        <v>10.316666666666666</v>
      </c>
      <c r="K29" s="32">
        <f t="shared" si="2"/>
        <v>7.88</v>
      </c>
      <c r="L29" s="33">
        <f t="shared" si="3"/>
        <v>7.97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37"/>
      <c r="F30" s="38"/>
      <c r="G30" s="38"/>
      <c r="H30" s="39"/>
      <c r="I30" s="4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37"/>
      <c r="F31" s="38"/>
      <c r="G31" s="38"/>
      <c r="H31" s="39"/>
      <c r="I31" s="40"/>
      <c r="J31" s="31"/>
      <c r="K31" s="32"/>
      <c r="L31" s="33"/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37">
        <v>85344</v>
      </c>
      <c r="F32" s="38">
        <v>400</v>
      </c>
      <c r="G32" s="38">
        <v>3</v>
      </c>
      <c r="H32" s="39">
        <v>1240</v>
      </c>
      <c r="I32" s="40">
        <v>34.6</v>
      </c>
      <c r="J32" s="31">
        <f t="shared" si="1"/>
        <v>10.333333333333334</v>
      </c>
      <c r="K32" s="32">
        <f t="shared" si="2"/>
        <v>7.86</v>
      </c>
      <c r="L32" s="33">
        <f t="shared" si="3"/>
        <v>7.95</v>
      </c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/>
      <c r="F34" s="48"/>
      <c r="G34" s="48"/>
      <c r="H34" s="49"/>
      <c r="I34" s="50"/>
      <c r="J34" s="31"/>
      <c r="K34" s="32"/>
      <c r="L34" s="33"/>
    </row>
    <row r="35" spans="3:12" ht="15">
      <c r="C35" s="46">
        <v>25</v>
      </c>
      <c r="D35" s="26" t="s">
        <v>51</v>
      </c>
      <c r="E35" s="52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53"/>
      <c r="F36" s="48"/>
      <c r="G36" s="48"/>
      <c r="H36" s="49"/>
      <c r="I36" s="50"/>
      <c r="J36" s="31"/>
      <c r="K36" s="32"/>
      <c r="L36" s="33"/>
    </row>
    <row r="37" spans="3:12" ht="15">
      <c r="C37" s="46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46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33.53333333333333</v>
      </c>
      <c r="J42" s="67">
        <f>AVERAGE(J13:J41)</f>
        <v>10.454629629629629</v>
      </c>
      <c r="K42" s="67">
        <f>AVERAGE(K13:K41)</f>
        <v>8.071111111111112</v>
      </c>
      <c r="L42" s="67">
        <f>AVERAGE(L13:L41)</f>
        <v>8.165555555555555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76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77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48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47">
        <v>80000</v>
      </c>
      <c r="F15" s="48">
        <v>225</v>
      </c>
      <c r="G15" s="48">
        <v>7.5</v>
      </c>
      <c r="H15" s="49">
        <v>1480</v>
      </c>
      <c r="I15" s="50">
        <v>28.6</v>
      </c>
      <c r="J15" s="31">
        <f>(H15*10/(F15*G15))</f>
        <v>8.77037037037037</v>
      </c>
      <c r="K15" s="32">
        <f>ROUND(J15*(1-((I15-14)/86)),2)</f>
        <v>7.28</v>
      </c>
      <c r="L15" s="33">
        <f>ROUND(J15*(1-((I15-15)/85)),2)</f>
        <v>7.37</v>
      </c>
      <c r="M15" s="11"/>
      <c r="N15" s="44">
        <f t="shared" si="0"/>
        <v>0</v>
      </c>
    </row>
    <row r="16" spans="3:15" ht="15">
      <c r="C16" s="43">
        <v>6</v>
      </c>
      <c r="D16" s="26" t="s">
        <v>31</v>
      </c>
      <c r="E16" s="47"/>
      <c r="F16" s="48"/>
      <c r="G16" s="48"/>
      <c r="H16" s="49"/>
      <c r="I16" s="50"/>
      <c r="J16" s="31"/>
      <c r="K16" s="32"/>
      <c r="L16" s="33"/>
      <c r="M16" s="11"/>
      <c r="N16" s="44">
        <f t="shared" si="0"/>
        <v>0</v>
      </c>
      <c r="O16" t="s">
        <v>63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>
        <v>77000</v>
      </c>
      <c r="F18" s="48">
        <v>225</v>
      </c>
      <c r="G18" s="48">
        <v>9</v>
      </c>
      <c r="H18" s="49">
        <v>1570</v>
      </c>
      <c r="I18" s="50">
        <v>30.6</v>
      </c>
      <c r="J18" s="31">
        <f>(H18*10/(F18*G18))</f>
        <v>7.753086419753086</v>
      </c>
      <c r="K18" s="32">
        <f>ROUND(J18*(1-((I18-14)/86)),2)</f>
        <v>6.26</v>
      </c>
      <c r="L18" s="33">
        <f>ROUND(J18*(1-((I18-15)/85)),2)</f>
        <v>6.33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>
        <v>80000</v>
      </c>
      <c r="F19" s="48">
        <v>225</v>
      </c>
      <c r="G19" s="48">
        <v>9</v>
      </c>
      <c r="H19" s="49">
        <v>2015</v>
      </c>
      <c r="I19" s="50">
        <v>34.6</v>
      </c>
      <c r="J19" s="31">
        <f>(H19*10/(F19*G19))</f>
        <v>9.950617283950617</v>
      </c>
      <c r="K19" s="32">
        <f>ROUND(J19*(1-((I19-14)/86)),2)</f>
        <v>7.57</v>
      </c>
      <c r="L19" s="33">
        <f>ROUND(J19*(1-((I19-15)/85)),2)</f>
        <v>7.66</v>
      </c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7">
        <v>80000</v>
      </c>
      <c r="F22" s="48">
        <v>225</v>
      </c>
      <c r="G22" s="48">
        <v>9</v>
      </c>
      <c r="H22" s="49">
        <v>1895</v>
      </c>
      <c r="I22" s="50">
        <v>32.8</v>
      </c>
      <c r="J22" s="31">
        <f>(H22*10/(F22*G22))</f>
        <v>9.358024691358025</v>
      </c>
      <c r="K22" s="32">
        <f>ROUND(J22*(1-((I22-14)/86)),2)</f>
        <v>7.31</v>
      </c>
      <c r="L22" s="33">
        <f>ROUND(J22*(1-((I22-15)/85)),2)</f>
        <v>7.4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77000</v>
      </c>
      <c r="F24" s="48">
        <v>225</v>
      </c>
      <c r="G24" s="48">
        <v>9</v>
      </c>
      <c r="H24" s="49">
        <v>2140</v>
      </c>
      <c r="I24" s="50">
        <v>32</v>
      </c>
      <c r="J24" s="31">
        <f>(H24*10/(F24*G24))</f>
        <v>10.567901234567902</v>
      </c>
      <c r="K24" s="32">
        <f>ROUND(J24*(1-((I24-14)/86)),2)</f>
        <v>8.36</v>
      </c>
      <c r="L24" s="33">
        <f>ROUND(J24*(1-((I24-15)/85)),2)</f>
        <v>8.45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/>
      <c r="F25" s="48"/>
      <c r="G25" s="48"/>
      <c r="H25" s="49"/>
      <c r="I25" s="5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77000</v>
      </c>
      <c r="F26" s="48">
        <v>225</v>
      </c>
      <c r="G26" s="48">
        <v>9</v>
      </c>
      <c r="H26" s="49">
        <v>1670</v>
      </c>
      <c r="I26" s="50">
        <v>31.8</v>
      </c>
      <c r="J26" s="31">
        <f>(H26*10/(F26*G26))</f>
        <v>8.246913580246913</v>
      </c>
      <c r="K26" s="32">
        <f>ROUND(J26*(1-((I26-14)/86)),2)</f>
        <v>6.54</v>
      </c>
      <c r="L26" s="33">
        <f>ROUND(J26*(1-((I26-15)/85)),2)</f>
        <v>6.62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80000</v>
      </c>
      <c r="F27" s="48">
        <v>225</v>
      </c>
      <c r="G27" s="48">
        <v>9</v>
      </c>
      <c r="H27" s="49">
        <v>1900</v>
      </c>
      <c r="I27" s="50">
        <v>39</v>
      </c>
      <c r="J27" s="31">
        <f>(H27*10/(F27*G27))</f>
        <v>9.382716049382717</v>
      </c>
      <c r="K27" s="32">
        <f>ROUND(J27*(1-((I27-14)/86)),2)</f>
        <v>6.66</v>
      </c>
      <c r="L27" s="33">
        <f>ROUND(J27*(1-((I27-15)/85)),2)</f>
        <v>6.73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3"/>
      <c r="F28" s="48"/>
      <c r="G28" s="48"/>
      <c r="H28" s="49"/>
      <c r="I28" s="50"/>
      <c r="J28" s="31"/>
      <c r="K28" s="32"/>
      <c r="L28" s="33"/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>
        <v>80000</v>
      </c>
      <c r="F29" s="48">
        <v>225</v>
      </c>
      <c r="G29" s="48">
        <v>9</v>
      </c>
      <c r="H29" s="49">
        <v>1735</v>
      </c>
      <c r="I29" s="50">
        <v>36.6</v>
      </c>
      <c r="J29" s="31">
        <f>(H29*10/(F29*G29))</f>
        <v>8.567901234567902</v>
      </c>
      <c r="K29" s="32">
        <f>ROUND(J29*(1-((I29-14)/86)),2)</f>
        <v>6.32</v>
      </c>
      <c r="L29" s="33">
        <f>ROUND(J29*(1-((I29-15)/85)),2)</f>
        <v>6.39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/>
      <c r="F31" s="48"/>
      <c r="G31" s="48"/>
      <c r="H31" s="49"/>
      <c r="I31" s="50"/>
      <c r="J31" s="31"/>
      <c r="K31" s="32"/>
      <c r="L31" s="33"/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47"/>
      <c r="F32" s="48"/>
      <c r="G32" s="48"/>
      <c r="H32" s="49"/>
      <c r="I32" s="50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>
        <v>77000</v>
      </c>
      <c r="F34" s="48">
        <v>225</v>
      </c>
      <c r="G34" s="48">
        <v>9</v>
      </c>
      <c r="H34" s="49">
        <v>2055</v>
      </c>
      <c r="I34" s="50">
        <v>36.3</v>
      </c>
      <c r="J34" s="31">
        <f>(H34*10/(F34*G34))</f>
        <v>10.148148148148149</v>
      </c>
      <c r="K34" s="32">
        <f>ROUND(J34*(1-((I34-14)/86)),2)</f>
        <v>7.52</v>
      </c>
      <c r="L34" s="33">
        <f>ROUND(J34*(1-((I34-15)/85)),2)</f>
        <v>7.61</v>
      </c>
    </row>
    <row r="35" spans="3:12" ht="15">
      <c r="C35" s="46">
        <v>25</v>
      </c>
      <c r="D35" s="26" t="s">
        <v>51</v>
      </c>
      <c r="E35" s="51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51"/>
      <c r="F36" s="48"/>
      <c r="G36" s="48"/>
      <c r="H36" s="49"/>
      <c r="I36" s="50"/>
      <c r="J36" s="31"/>
      <c r="K36" s="32"/>
      <c r="L36" s="33"/>
    </row>
    <row r="37" spans="3:12" ht="15">
      <c r="C37" s="46">
        <v>27</v>
      </c>
      <c r="D37" s="26" t="s">
        <v>53</v>
      </c>
      <c r="E37" s="51"/>
      <c r="F37" s="48"/>
      <c r="G37" s="48"/>
      <c r="H37" s="49"/>
      <c r="I37" s="50"/>
      <c r="J37" s="31"/>
      <c r="K37" s="32"/>
      <c r="L37" s="33"/>
    </row>
    <row r="38" spans="3:12" ht="15">
      <c r="C38" s="46">
        <v>28</v>
      </c>
      <c r="D38" s="26" t="s">
        <v>54</v>
      </c>
      <c r="E38" s="51">
        <v>77000</v>
      </c>
      <c r="F38" s="48">
        <v>225</v>
      </c>
      <c r="G38" s="48">
        <v>9</v>
      </c>
      <c r="H38" s="49">
        <v>2295</v>
      </c>
      <c r="I38" s="50">
        <v>35</v>
      </c>
      <c r="J38" s="31">
        <f>(H38*10/(F38*G38))</f>
        <v>11.333333333333334</v>
      </c>
      <c r="K38" s="32">
        <f>ROUND(J38*(1-((I38-14)/86)),2)</f>
        <v>8.57</v>
      </c>
      <c r="L38" s="33">
        <f>ROUND(J38*(1-((I38-15)/85)),2)</f>
        <v>8.67</v>
      </c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33.730000000000004</v>
      </c>
      <c r="J42" s="67">
        <f>AVERAGE(J13:J41)</f>
        <v>9.407901234567902</v>
      </c>
      <c r="K42" s="67">
        <f>AVERAGE(K13:K41)</f>
        <v>7.239000000000002</v>
      </c>
      <c r="L42" s="67">
        <f>AVERAGE(L13:L41)</f>
        <v>7.322999999999999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78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79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48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47">
        <v>74600</v>
      </c>
      <c r="F15" s="48">
        <v>265</v>
      </c>
      <c r="G15" s="48">
        <v>6</v>
      </c>
      <c r="H15" s="49">
        <v>1520</v>
      </c>
      <c r="I15" s="50">
        <v>27.7</v>
      </c>
      <c r="J15" s="31">
        <f aca="true" t="shared" si="1" ref="J15:J39">(H15*10/(F15*G15))</f>
        <v>9.559748427672956</v>
      </c>
      <c r="K15" s="32">
        <f aca="true" t="shared" si="2" ref="K15:K39">ROUND(J15*(1-((I15-14)/86)),2)</f>
        <v>8.04</v>
      </c>
      <c r="L15" s="33">
        <f aca="true" t="shared" si="3" ref="L15:L39">ROUND(J15*(1-((I15-15)/85)),2)</f>
        <v>8.13</v>
      </c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47">
        <v>74600</v>
      </c>
      <c r="F16" s="48">
        <v>265</v>
      </c>
      <c r="G16" s="48">
        <v>6</v>
      </c>
      <c r="H16" s="49">
        <v>1580</v>
      </c>
      <c r="I16" s="50">
        <v>27.8</v>
      </c>
      <c r="J16" s="31">
        <f t="shared" si="1"/>
        <v>9.937106918238994</v>
      </c>
      <c r="K16" s="32">
        <f t="shared" si="2"/>
        <v>8.34</v>
      </c>
      <c r="L16" s="33">
        <f t="shared" si="3"/>
        <v>8.44</v>
      </c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>
        <v>77300</v>
      </c>
      <c r="F18" s="48">
        <v>265</v>
      </c>
      <c r="G18" s="48">
        <v>6</v>
      </c>
      <c r="H18" s="49">
        <v>1720</v>
      </c>
      <c r="I18" s="50">
        <v>31.8</v>
      </c>
      <c r="J18" s="31">
        <f t="shared" si="1"/>
        <v>10.817610062893081</v>
      </c>
      <c r="K18" s="32">
        <f t="shared" si="2"/>
        <v>8.58</v>
      </c>
      <c r="L18" s="33">
        <f t="shared" si="3"/>
        <v>8.68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>
        <v>74600</v>
      </c>
      <c r="F19" s="48">
        <v>265</v>
      </c>
      <c r="G19" s="48">
        <v>6</v>
      </c>
      <c r="H19" s="49">
        <v>1700</v>
      </c>
      <c r="I19" s="50">
        <v>33</v>
      </c>
      <c r="J19" s="31">
        <f t="shared" si="1"/>
        <v>10.69182389937107</v>
      </c>
      <c r="K19" s="32">
        <f t="shared" si="2"/>
        <v>8.33</v>
      </c>
      <c r="L19" s="33">
        <f t="shared" si="3"/>
        <v>8.43</v>
      </c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7">
        <v>77300</v>
      </c>
      <c r="F22" s="48">
        <v>265</v>
      </c>
      <c r="G22" s="48">
        <v>6</v>
      </c>
      <c r="H22" s="49">
        <v>1680</v>
      </c>
      <c r="I22" s="50">
        <v>32.9</v>
      </c>
      <c r="J22" s="31">
        <f t="shared" si="1"/>
        <v>10.566037735849056</v>
      </c>
      <c r="K22" s="32">
        <f t="shared" si="2"/>
        <v>8.24</v>
      </c>
      <c r="L22" s="33">
        <f t="shared" si="3"/>
        <v>8.34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77300</v>
      </c>
      <c r="F24" s="48">
        <v>265</v>
      </c>
      <c r="G24" s="48">
        <v>6</v>
      </c>
      <c r="H24" s="49">
        <v>1680</v>
      </c>
      <c r="I24" s="50">
        <v>27.1</v>
      </c>
      <c r="J24" s="31">
        <f t="shared" si="1"/>
        <v>10.566037735849056</v>
      </c>
      <c r="K24" s="32">
        <f t="shared" si="2"/>
        <v>8.96</v>
      </c>
      <c r="L24" s="33">
        <f t="shared" si="3"/>
        <v>9.06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/>
      <c r="F25" s="48"/>
      <c r="G25" s="48"/>
      <c r="H25" s="49"/>
      <c r="I25" s="5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74600</v>
      </c>
      <c r="F26" s="48">
        <v>265</v>
      </c>
      <c r="G26" s="48">
        <v>6</v>
      </c>
      <c r="H26" s="49">
        <v>1720</v>
      </c>
      <c r="I26" s="50">
        <v>26.8</v>
      </c>
      <c r="J26" s="31">
        <f t="shared" si="1"/>
        <v>10.817610062893081</v>
      </c>
      <c r="K26" s="32">
        <f t="shared" si="2"/>
        <v>9.21</v>
      </c>
      <c r="L26" s="33">
        <f t="shared" si="3"/>
        <v>9.32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74600</v>
      </c>
      <c r="F27" s="48">
        <v>265</v>
      </c>
      <c r="G27" s="48">
        <v>6</v>
      </c>
      <c r="H27" s="49">
        <v>1690</v>
      </c>
      <c r="I27" s="50">
        <v>27.3</v>
      </c>
      <c r="J27" s="31">
        <f t="shared" si="1"/>
        <v>10.628930817610064</v>
      </c>
      <c r="K27" s="32">
        <f t="shared" si="2"/>
        <v>8.99</v>
      </c>
      <c r="L27" s="33">
        <f t="shared" si="3"/>
        <v>9.09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3"/>
      <c r="F28" s="48"/>
      <c r="G28" s="48"/>
      <c r="H28" s="49"/>
      <c r="I28" s="50"/>
      <c r="J28" s="31"/>
      <c r="K28" s="32"/>
      <c r="L28" s="33"/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>
        <v>74600</v>
      </c>
      <c r="F29" s="48">
        <v>265</v>
      </c>
      <c r="G29" s="48">
        <v>6</v>
      </c>
      <c r="H29" s="49">
        <v>1640</v>
      </c>
      <c r="I29" s="50">
        <v>26</v>
      </c>
      <c r="J29" s="31">
        <f t="shared" si="1"/>
        <v>10.314465408805031</v>
      </c>
      <c r="K29" s="32">
        <f t="shared" si="2"/>
        <v>8.88</v>
      </c>
      <c r="L29" s="33">
        <f t="shared" si="3"/>
        <v>8.98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/>
      <c r="F31" s="48"/>
      <c r="G31" s="48"/>
      <c r="H31" s="49"/>
      <c r="I31" s="50"/>
      <c r="J31" s="31"/>
      <c r="K31" s="32"/>
      <c r="L31" s="33"/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47"/>
      <c r="F32" s="48"/>
      <c r="G32" s="48"/>
      <c r="H32" s="49"/>
      <c r="I32" s="50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>
        <v>77300</v>
      </c>
      <c r="F34" s="48">
        <v>265</v>
      </c>
      <c r="G34" s="48">
        <v>6</v>
      </c>
      <c r="H34" s="49">
        <v>1680</v>
      </c>
      <c r="I34" s="50">
        <v>26.8</v>
      </c>
      <c r="J34" s="31">
        <f t="shared" si="1"/>
        <v>10.566037735849056</v>
      </c>
      <c r="K34" s="32">
        <f t="shared" si="2"/>
        <v>8.99</v>
      </c>
      <c r="L34" s="33">
        <f t="shared" si="3"/>
        <v>9.1</v>
      </c>
    </row>
    <row r="35" spans="3:12" ht="15">
      <c r="C35" s="46">
        <v>25</v>
      </c>
      <c r="D35" s="26" t="s">
        <v>51</v>
      </c>
      <c r="E35" s="51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51"/>
      <c r="F36" s="48"/>
      <c r="G36" s="48"/>
      <c r="H36" s="49"/>
      <c r="I36" s="50"/>
      <c r="J36" s="31"/>
      <c r="K36" s="32"/>
      <c r="L36" s="33"/>
    </row>
    <row r="37" spans="3:12" ht="15">
      <c r="C37" s="46">
        <v>27</v>
      </c>
      <c r="D37" s="26" t="s">
        <v>53</v>
      </c>
      <c r="E37" s="51"/>
      <c r="F37" s="48"/>
      <c r="G37" s="48"/>
      <c r="H37" s="49"/>
      <c r="I37" s="50"/>
      <c r="J37" s="31"/>
      <c r="K37" s="32"/>
      <c r="L37" s="33"/>
    </row>
    <row r="38" spans="3:12" ht="15">
      <c r="C38" s="46">
        <v>28</v>
      </c>
      <c r="D38" s="26" t="s">
        <v>54</v>
      </c>
      <c r="E38" s="51">
        <v>77300</v>
      </c>
      <c r="F38" s="48">
        <v>265</v>
      </c>
      <c r="G38" s="48">
        <v>6</v>
      </c>
      <c r="H38" s="49">
        <v>1620</v>
      </c>
      <c r="I38" s="50">
        <v>26.3</v>
      </c>
      <c r="J38" s="31">
        <f t="shared" si="1"/>
        <v>10.18867924528302</v>
      </c>
      <c r="K38" s="32">
        <f t="shared" si="2"/>
        <v>8.73</v>
      </c>
      <c r="L38" s="33">
        <f t="shared" si="3"/>
        <v>8.83</v>
      </c>
    </row>
    <row r="39" spans="3:12" ht="15">
      <c r="C39" s="46">
        <v>29</v>
      </c>
      <c r="D39" s="58" t="s">
        <v>55</v>
      </c>
      <c r="E39" s="51">
        <v>77300</v>
      </c>
      <c r="F39" s="48">
        <v>265</v>
      </c>
      <c r="G39" s="48">
        <v>6</v>
      </c>
      <c r="H39" s="49">
        <v>1360</v>
      </c>
      <c r="I39" s="50">
        <v>31</v>
      </c>
      <c r="J39" s="31">
        <f t="shared" si="1"/>
        <v>8.553459119496855</v>
      </c>
      <c r="K39" s="32">
        <f t="shared" si="2"/>
        <v>6.86</v>
      </c>
      <c r="L39" s="33">
        <f t="shared" si="3"/>
        <v>6.94</v>
      </c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28.708333333333332</v>
      </c>
      <c r="J42" s="67">
        <f>AVERAGE(J13:J41)</f>
        <v>10.267295597484276</v>
      </c>
      <c r="K42" s="67">
        <f>AVERAGE(K13:K41)</f>
        <v>8.5125</v>
      </c>
      <c r="L42" s="67">
        <f>AVERAGE(L13:L41)</f>
        <v>8.611666666666666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80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79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48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47"/>
      <c r="F15" s="48"/>
      <c r="G15" s="48"/>
      <c r="H15" s="49"/>
      <c r="I15" s="50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47">
        <v>80000</v>
      </c>
      <c r="F16" s="48">
        <v>280</v>
      </c>
      <c r="G16" s="48">
        <v>3</v>
      </c>
      <c r="H16" s="49">
        <v>626</v>
      </c>
      <c r="I16" s="50">
        <v>27.2</v>
      </c>
      <c r="J16" s="31">
        <f aca="true" t="shared" si="1" ref="J16:J36">(H16*10/(F16*G16))</f>
        <v>7.4523809523809526</v>
      </c>
      <c r="K16" s="32">
        <f aca="true" t="shared" si="2" ref="K16:K36">ROUND(J16*(1-((I16-14)/86)),2)</f>
        <v>6.31</v>
      </c>
      <c r="L16" s="33">
        <f aca="true" t="shared" si="3" ref="L16:L36">ROUND(J16*(1-((I16-15)/85)),2)</f>
        <v>6.38</v>
      </c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>
        <v>75000</v>
      </c>
      <c r="F18" s="48">
        <v>280</v>
      </c>
      <c r="G18" s="48">
        <v>3</v>
      </c>
      <c r="H18" s="49">
        <v>708</v>
      </c>
      <c r="I18" s="50">
        <v>25.9</v>
      </c>
      <c r="J18" s="31">
        <f t="shared" si="1"/>
        <v>8.428571428571429</v>
      </c>
      <c r="K18" s="32">
        <f t="shared" si="2"/>
        <v>7.26</v>
      </c>
      <c r="L18" s="33">
        <f t="shared" si="3"/>
        <v>7.35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/>
      <c r="F19" s="48"/>
      <c r="G19" s="48"/>
      <c r="H19" s="49"/>
      <c r="I19" s="5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7">
        <v>85000</v>
      </c>
      <c r="F22" s="48">
        <v>280</v>
      </c>
      <c r="G22" s="48">
        <v>3</v>
      </c>
      <c r="H22" s="49">
        <v>686</v>
      </c>
      <c r="I22" s="50">
        <v>29.9</v>
      </c>
      <c r="J22" s="31">
        <f t="shared" si="1"/>
        <v>8.166666666666666</v>
      </c>
      <c r="K22" s="32">
        <f t="shared" si="2"/>
        <v>6.66</v>
      </c>
      <c r="L22" s="33">
        <f t="shared" si="3"/>
        <v>6.74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80000</v>
      </c>
      <c r="F24" s="48">
        <v>280</v>
      </c>
      <c r="G24" s="48">
        <v>3</v>
      </c>
      <c r="H24" s="49">
        <v>695</v>
      </c>
      <c r="I24" s="50">
        <v>30.5</v>
      </c>
      <c r="J24" s="31">
        <f t="shared" si="1"/>
        <v>8.273809523809524</v>
      </c>
      <c r="K24" s="32">
        <f t="shared" si="2"/>
        <v>6.69</v>
      </c>
      <c r="L24" s="33">
        <f t="shared" si="3"/>
        <v>6.77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/>
      <c r="F25" s="48"/>
      <c r="G25" s="48"/>
      <c r="H25" s="49"/>
      <c r="I25" s="5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75000</v>
      </c>
      <c r="F26" s="48">
        <v>280</v>
      </c>
      <c r="G26" s="48">
        <v>3</v>
      </c>
      <c r="H26" s="49">
        <v>680</v>
      </c>
      <c r="I26" s="50">
        <v>27.7</v>
      </c>
      <c r="J26" s="31">
        <f t="shared" si="1"/>
        <v>8.095238095238095</v>
      </c>
      <c r="K26" s="32">
        <f t="shared" si="2"/>
        <v>6.81</v>
      </c>
      <c r="L26" s="33">
        <f t="shared" si="3"/>
        <v>6.89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83000</v>
      </c>
      <c r="F27" s="48">
        <v>280</v>
      </c>
      <c r="G27" s="48">
        <v>3</v>
      </c>
      <c r="H27" s="49">
        <v>690</v>
      </c>
      <c r="I27" s="50">
        <v>27.5</v>
      </c>
      <c r="J27" s="31">
        <f t="shared" si="1"/>
        <v>8.214285714285714</v>
      </c>
      <c r="K27" s="32">
        <f t="shared" si="2"/>
        <v>6.92</v>
      </c>
      <c r="L27" s="33">
        <f t="shared" si="3"/>
        <v>7.01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3">
        <v>77000</v>
      </c>
      <c r="F28" s="48">
        <v>280</v>
      </c>
      <c r="G28" s="48">
        <v>3</v>
      </c>
      <c r="H28" s="49">
        <v>640</v>
      </c>
      <c r="I28" s="50">
        <v>26.5</v>
      </c>
      <c r="J28" s="31">
        <f t="shared" si="1"/>
        <v>7.619047619047619</v>
      </c>
      <c r="K28" s="32">
        <f t="shared" si="2"/>
        <v>6.51</v>
      </c>
      <c r="L28" s="33">
        <f t="shared" si="3"/>
        <v>6.59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>
        <v>88000</v>
      </c>
      <c r="F29" s="48">
        <v>280</v>
      </c>
      <c r="G29" s="48">
        <v>3</v>
      </c>
      <c r="H29" s="49">
        <v>620</v>
      </c>
      <c r="I29" s="50">
        <v>30.7</v>
      </c>
      <c r="J29" s="31">
        <f t="shared" si="1"/>
        <v>7.380952380952381</v>
      </c>
      <c r="K29" s="32">
        <f t="shared" si="2"/>
        <v>5.95</v>
      </c>
      <c r="L29" s="33">
        <f t="shared" si="3"/>
        <v>6.02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/>
      <c r="F31" s="48"/>
      <c r="G31" s="48"/>
      <c r="H31" s="49"/>
      <c r="I31" s="50"/>
      <c r="J31" s="31"/>
      <c r="K31" s="32"/>
      <c r="L31" s="33"/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47"/>
      <c r="F32" s="48"/>
      <c r="G32" s="48"/>
      <c r="H32" s="49"/>
      <c r="I32" s="50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>
        <v>83000</v>
      </c>
      <c r="F34" s="48">
        <v>280</v>
      </c>
      <c r="G34" s="48">
        <v>3</v>
      </c>
      <c r="H34" s="49">
        <v>770</v>
      </c>
      <c r="I34" s="50">
        <v>25.2</v>
      </c>
      <c r="J34" s="31">
        <f t="shared" si="1"/>
        <v>9.166666666666666</v>
      </c>
      <c r="K34" s="32">
        <f t="shared" si="2"/>
        <v>7.97</v>
      </c>
      <c r="L34" s="33">
        <f t="shared" si="3"/>
        <v>8.07</v>
      </c>
    </row>
    <row r="35" spans="3:12" ht="15">
      <c r="C35" s="46">
        <v>25</v>
      </c>
      <c r="D35" s="26" t="s">
        <v>51</v>
      </c>
      <c r="E35" s="51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51">
        <v>85000</v>
      </c>
      <c r="F36" s="48">
        <v>280</v>
      </c>
      <c r="G36" s="48">
        <v>3</v>
      </c>
      <c r="H36" s="49">
        <v>754</v>
      </c>
      <c r="I36" s="50">
        <v>29.8</v>
      </c>
      <c r="J36" s="31">
        <f t="shared" si="1"/>
        <v>8.976190476190476</v>
      </c>
      <c r="K36" s="32">
        <f t="shared" si="2"/>
        <v>7.33</v>
      </c>
      <c r="L36" s="33">
        <f t="shared" si="3"/>
        <v>7.41</v>
      </c>
    </row>
    <row r="37" spans="3:12" ht="15">
      <c r="C37" s="46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46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28.089999999999996</v>
      </c>
      <c r="J42" s="67">
        <f>AVERAGE(J13:J41)</f>
        <v>8.177380952380954</v>
      </c>
      <c r="K42" s="67">
        <f>AVERAGE(K13:K41)</f>
        <v>6.841000000000001</v>
      </c>
      <c r="L42" s="67">
        <f>AVERAGE(L13:L41)</f>
        <v>6.922999999999999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81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82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48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47"/>
      <c r="F15" s="48"/>
      <c r="G15" s="48"/>
      <c r="H15" s="49"/>
      <c r="I15" s="50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47">
        <v>93000</v>
      </c>
      <c r="F16" s="48">
        <v>164</v>
      </c>
      <c r="G16" s="48">
        <v>6</v>
      </c>
      <c r="H16" s="49">
        <v>780</v>
      </c>
      <c r="I16" s="50">
        <v>30.7</v>
      </c>
      <c r="J16" s="31">
        <f aca="true" t="shared" si="1" ref="J16:J36">(H16*10/(F16*G16))</f>
        <v>7.926829268292683</v>
      </c>
      <c r="K16" s="32">
        <f aca="true" t="shared" si="2" ref="K16:K36">ROUND(J16*(1-((I16-14)/86)),2)</f>
        <v>6.39</v>
      </c>
      <c r="L16" s="33">
        <f aca="true" t="shared" si="3" ref="L16:L36">ROUND(J16*(1-((I16-15)/85)),2)</f>
        <v>6.46</v>
      </c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>
        <v>93000</v>
      </c>
      <c r="F18" s="48">
        <v>164</v>
      </c>
      <c r="G18" s="48">
        <v>6</v>
      </c>
      <c r="H18" s="49">
        <v>1200</v>
      </c>
      <c r="I18" s="50">
        <v>27.4</v>
      </c>
      <c r="J18" s="31">
        <f t="shared" si="1"/>
        <v>12.195121951219512</v>
      </c>
      <c r="K18" s="32">
        <f t="shared" si="2"/>
        <v>10.29</v>
      </c>
      <c r="L18" s="33">
        <f t="shared" si="3"/>
        <v>10.42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/>
      <c r="F19" s="48"/>
      <c r="G19" s="48"/>
      <c r="H19" s="49"/>
      <c r="I19" s="5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7">
        <v>83000</v>
      </c>
      <c r="F22" s="48">
        <v>164</v>
      </c>
      <c r="G22" s="48">
        <v>6</v>
      </c>
      <c r="H22" s="49">
        <v>1012</v>
      </c>
      <c r="I22" s="50">
        <v>34.5</v>
      </c>
      <c r="J22" s="31">
        <f t="shared" si="1"/>
        <v>10.284552845528456</v>
      </c>
      <c r="K22" s="32">
        <f t="shared" si="2"/>
        <v>7.83</v>
      </c>
      <c r="L22" s="33">
        <f t="shared" si="3"/>
        <v>7.93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93000</v>
      </c>
      <c r="F24" s="48">
        <v>164</v>
      </c>
      <c r="G24" s="48">
        <v>6</v>
      </c>
      <c r="H24" s="49">
        <v>836</v>
      </c>
      <c r="I24" s="50">
        <v>25.6</v>
      </c>
      <c r="J24" s="31">
        <f t="shared" si="1"/>
        <v>8.495934959349594</v>
      </c>
      <c r="K24" s="32">
        <f t="shared" si="2"/>
        <v>7.35</v>
      </c>
      <c r="L24" s="33">
        <f t="shared" si="3"/>
        <v>7.44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/>
      <c r="F25" s="48"/>
      <c r="G25" s="48"/>
      <c r="H25" s="49"/>
      <c r="I25" s="5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88000</v>
      </c>
      <c r="F26" s="48">
        <v>164</v>
      </c>
      <c r="G26" s="48">
        <v>6</v>
      </c>
      <c r="H26" s="49">
        <v>760</v>
      </c>
      <c r="I26" s="50">
        <v>24</v>
      </c>
      <c r="J26" s="31">
        <f t="shared" si="1"/>
        <v>7.723577235772358</v>
      </c>
      <c r="K26" s="32">
        <f t="shared" si="2"/>
        <v>6.83</v>
      </c>
      <c r="L26" s="33">
        <f t="shared" si="3"/>
        <v>6.91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75000</v>
      </c>
      <c r="F27" s="48">
        <v>164</v>
      </c>
      <c r="G27" s="48">
        <v>6</v>
      </c>
      <c r="H27" s="49">
        <v>996</v>
      </c>
      <c r="I27" s="50">
        <v>25.8</v>
      </c>
      <c r="J27" s="31">
        <f t="shared" si="1"/>
        <v>10.121951219512194</v>
      </c>
      <c r="K27" s="32">
        <f t="shared" si="2"/>
        <v>8.73</v>
      </c>
      <c r="L27" s="33">
        <f t="shared" si="3"/>
        <v>8.84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3">
        <v>91000</v>
      </c>
      <c r="F28" s="48">
        <v>164</v>
      </c>
      <c r="G28" s="48">
        <v>6</v>
      </c>
      <c r="H28" s="49">
        <v>929</v>
      </c>
      <c r="I28" s="50">
        <v>33.6</v>
      </c>
      <c r="J28" s="31">
        <f t="shared" si="1"/>
        <v>9.441056910569106</v>
      </c>
      <c r="K28" s="32">
        <f t="shared" si="2"/>
        <v>7.29</v>
      </c>
      <c r="L28" s="33">
        <f t="shared" si="3"/>
        <v>7.38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>
        <v>80000</v>
      </c>
      <c r="F29" s="48">
        <v>164</v>
      </c>
      <c r="G29" s="48">
        <v>6</v>
      </c>
      <c r="H29" s="49">
        <v>910</v>
      </c>
      <c r="I29" s="50">
        <v>32.4</v>
      </c>
      <c r="J29" s="31">
        <f t="shared" si="1"/>
        <v>9.247967479674797</v>
      </c>
      <c r="K29" s="32">
        <f t="shared" si="2"/>
        <v>7.27</v>
      </c>
      <c r="L29" s="33">
        <f t="shared" si="3"/>
        <v>7.35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/>
      <c r="F31" s="48"/>
      <c r="G31" s="48"/>
      <c r="H31" s="49"/>
      <c r="I31" s="50"/>
      <c r="J31" s="31"/>
      <c r="K31" s="32"/>
      <c r="L31" s="33"/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47"/>
      <c r="F32" s="48"/>
      <c r="G32" s="48"/>
      <c r="H32" s="49"/>
      <c r="I32" s="50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>
        <v>80000</v>
      </c>
      <c r="F34" s="48">
        <v>164</v>
      </c>
      <c r="G34" s="48">
        <v>6</v>
      </c>
      <c r="H34" s="49">
        <v>872</v>
      </c>
      <c r="I34" s="50">
        <v>29.81</v>
      </c>
      <c r="J34" s="31">
        <f t="shared" si="1"/>
        <v>8.861788617886178</v>
      </c>
      <c r="K34" s="32">
        <f t="shared" si="2"/>
        <v>7.23</v>
      </c>
      <c r="L34" s="33">
        <f t="shared" si="3"/>
        <v>7.32</v>
      </c>
    </row>
    <row r="35" spans="3:12" ht="15">
      <c r="C35" s="46">
        <v>25</v>
      </c>
      <c r="D35" s="26" t="s">
        <v>51</v>
      </c>
      <c r="E35" s="51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51">
        <v>80000</v>
      </c>
      <c r="F36" s="48">
        <v>164</v>
      </c>
      <c r="G36" s="48">
        <v>6</v>
      </c>
      <c r="H36" s="49">
        <v>812</v>
      </c>
      <c r="I36" s="50">
        <v>29.9</v>
      </c>
      <c r="J36" s="31">
        <f t="shared" si="1"/>
        <v>8.252032520325203</v>
      </c>
      <c r="K36" s="32">
        <f t="shared" si="2"/>
        <v>6.73</v>
      </c>
      <c r="L36" s="33">
        <f t="shared" si="3"/>
        <v>6.81</v>
      </c>
    </row>
    <row r="37" spans="3:12" ht="15">
      <c r="C37" s="46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46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29.371</v>
      </c>
      <c r="J42" s="67">
        <f>AVERAGE(J13:J41)</f>
        <v>9.255081300813007</v>
      </c>
      <c r="K42" s="67">
        <f>AVERAGE(K13:K41)</f>
        <v>7.594000000000001</v>
      </c>
      <c r="L42" s="67">
        <f>AVERAGE(L13:L41)</f>
        <v>7.686000000000002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83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84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48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5" ht="15">
      <c r="C15" s="43">
        <v>5</v>
      </c>
      <c r="D15" s="26" t="s">
        <v>30</v>
      </c>
      <c r="E15" s="47"/>
      <c r="F15" s="48"/>
      <c r="G15" s="48"/>
      <c r="H15" s="49"/>
      <c r="I15" s="50"/>
      <c r="J15" s="31"/>
      <c r="K15" s="32"/>
      <c r="L15" s="33"/>
      <c r="M15" s="11"/>
      <c r="N15" s="44">
        <f t="shared" si="0"/>
        <v>0</v>
      </c>
      <c r="O15" t="s">
        <v>85</v>
      </c>
    </row>
    <row r="16" spans="3:15" ht="15">
      <c r="C16" s="43">
        <v>6</v>
      </c>
      <c r="D16" s="26" t="s">
        <v>31</v>
      </c>
      <c r="E16" s="47"/>
      <c r="F16" s="48"/>
      <c r="G16" s="48"/>
      <c r="H16" s="49"/>
      <c r="I16" s="50"/>
      <c r="J16" s="31"/>
      <c r="K16" s="32"/>
      <c r="L16" s="33"/>
      <c r="M16" s="11"/>
      <c r="N16" s="44">
        <f t="shared" si="0"/>
        <v>0</v>
      </c>
      <c r="O16" t="s">
        <v>63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>
        <v>77333</v>
      </c>
      <c r="F18" s="48">
        <v>200</v>
      </c>
      <c r="G18" s="48">
        <v>4.5</v>
      </c>
      <c r="H18" s="49">
        <v>920</v>
      </c>
      <c r="I18" s="50">
        <v>33.8</v>
      </c>
      <c r="J18" s="31">
        <f>(H18*10/(F18*G18))</f>
        <v>10.222222222222221</v>
      </c>
      <c r="K18" s="32">
        <f>ROUND(J18*(1-((I18-14)/86)),2)</f>
        <v>7.87</v>
      </c>
      <c r="L18" s="33">
        <f>ROUND(J18*(1-((I18-15)/85)),2)</f>
        <v>7.96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/>
      <c r="F19" s="48"/>
      <c r="G19" s="48"/>
      <c r="H19" s="49"/>
      <c r="I19" s="5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7">
        <v>80000</v>
      </c>
      <c r="F22" s="48">
        <v>200</v>
      </c>
      <c r="G22" s="48">
        <v>4.5</v>
      </c>
      <c r="H22" s="49">
        <v>980</v>
      </c>
      <c r="I22" s="50">
        <v>34.7</v>
      </c>
      <c r="J22" s="31">
        <f>(H22*10/(F22*G22))</f>
        <v>10.88888888888889</v>
      </c>
      <c r="K22" s="32">
        <f>ROUND(J22*(1-((I22-14)/86)),2)</f>
        <v>8.27</v>
      </c>
      <c r="L22" s="33">
        <f>ROUND(J22*(1-((I22-15)/85)),2)</f>
        <v>8.37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5" ht="15">
      <c r="C24" s="43">
        <v>14</v>
      </c>
      <c r="D24" s="26" t="s">
        <v>39</v>
      </c>
      <c r="E24" s="47"/>
      <c r="F24" s="48"/>
      <c r="G24" s="48"/>
      <c r="H24" s="49"/>
      <c r="I24" s="50"/>
      <c r="J24" s="31"/>
      <c r="K24" s="32"/>
      <c r="L24" s="33"/>
      <c r="M24" s="11"/>
      <c r="N24" s="44">
        <f t="shared" si="0"/>
        <v>0</v>
      </c>
      <c r="O24" t="s">
        <v>86</v>
      </c>
    </row>
    <row r="25" spans="3:14" ht="15">
      <c r="C25" s="43">
        <v>15</v>
      </c>
      <c r="D25" s="26" t="s">
        <v>40</v>
      </c>
      <c r="E25" s="47"/>
      <c r="F25" s="48"/>
      <c r="G25" s="48"/>
      <c r="H25" s="49"/>
      <c r="I25" s="5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80000</v>
      </c>
      <c r="F26" s="48">
        <v>200</v>
      </c>
      <c r="G26" s="48">
        <v>4.5</v>
      </c>
      <c r="H26" s="49">
        <v>980</v>
      </c>
      <c r="I26" s="50">
        <v>34.7</v>
      </c>
      <c r="J26" s="31">
        <f>(H26*10/(F26*G26))</f>
        <v>10.88888888888889</v>
      </c>
      <c r="K26" s="32">
        <f>ROUND(J26*(1-((I26-14)/86)),2)</f>
        <v>8.27</v>
      </c>
      <c r="L26" s="33">
        <f>ROUND(J26*(1-((I26-15)/85)),2)</f>
        <v>8.37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80000</v>
      </c>
      <c r="F27" s="48">
        <v>200</v>
      </c>
      <c r="G27" s="48">
        <v>4.5</v>
      </c>
      <c r="H27" s="49">
        <v>880</v>
      </c>
      <c r="I27" s="50">
        <v>34.3</v>
      </c>
      <c r="J27" s="31">
        <f>(H27*10/(F27*G27))</f>
        <v>9.777777777777779</v>
      </c>
      <c r="K27" s="32">
        <f>ROUND(J27*(1-((I27-14)/86)),2)</f>
        <v>7.47</v>
      </c>
      <c r="L27" s="33">
        <f>ROUND(J27*(1-((I27-15)/85)),2)</f>
        <v>7.56</v>
      </c>
      <c r="M27" s="11"/>
      <c r="N27" s="44">
        <f t="shared" si="0"/>
        <v>0</v>
      </c>
    </row>
    <row r="28" spans="3:15" ht="15">
      <c r="C28" s="43">
        <v>18</v>
      </c>
      <c r="D28" s="26" t="s">
        <v>43</v>
      </c>
      <c r="E28" s="73"/>
      <c r="F28" s="48"/>
      <c r="G28" s="48"/>
      <c r="H28" s="49"/>
      <c r="I28" s="50"/>
      <c r="J28" s="31"/>
      <c r="K28" s="32"/>
      <c r="L28" s="33"/>
      <c r="M28" s="11"/>
      <c r="N28" s="44">
        <f t="shared" si="0"/>
        <v>0</v>
      </c>
      <c r="O28" t="s">
        <v>86</v>
      </c>
    </row>
    <row r="29" spans="3:14" ht="15">
      <c r="C29" s="43">
        <v>19</v>
      </c>
      <c r="D29" s="26" t="s">
        <v>44</v>
      </c>
      <c r="E29" s="47">
        <v>80000</v>
      </c>
      <c r="F29" s="48">
        <v>200</v>
      </c>
      <c r="G29" s="48">
        <v>4.5</v>
      </c>
      <c r="H29" s="49">
        <v>1100</v>
      </c>
      <c r="I29" s="50">
        <v>32.1</v>
      </c>
      <c r="J29" s="31">
        <f>(H29*10/(F29*G29))</f>
        <v>12.222222222222221</v>
      </c>
      <c r="K29" s="32">
        <f>ROUND(J29*(1-((I29-14)/86)),2)</f>
        <v>9.65</v>
      </c>
      <c r="L29" s="33">
        <f>ROUND(J29*(1-((I29-15)/85)),2)</f>
        <v>9.76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>
        <v>77333</v>
      </c>
      <c r="F31" s="48">
        <v>200</v>
      </c>
      <c r="G31" s="48">
        <v>4.5</v>
      </c>
      <c r="H31" s="49">
        <v>1100</v>
      </c>
      <c r="I31" s="50">
        <v>37.5</v>
      </c>
      <c r="J31" s="31">
        <f>(H31*10/(F31*G31))</f>
        <v>12.222222222222221</v>
      </c>
      <c r="K31" s="32">
        <f>ROUND(J31*(1-((I31-14)/86)),2)</f>
        <v>8.88</v>
      </c>
      <c r="L31" s="33">
        <f>ROUND(J31*(1-((I31-15)/85)),2)</f>
        <v>8.99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47"/>
      <c r="F32" s="48"/>
      <c r="G32" s="48"/>
      <c r="H32" s="49"/>
      <c r="I32" s="50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>
        <v>80000</v>
      </c>
      <c r="F34" s="48">
        <v>200</v>
      </c>
      <c r="G34" s="48">
        <v>4.5</v>
      </c>
      <c r="H34" s="49">
        <v>1040</v>
      </c>
      <c r="I34" s="50">
        <v>36.7</v>
      </c>
      <c r="J34" s="31">
        <f>(H34*10/(F34*G34))</f>
        <v>11.555555555555555</v>
      </c>
      <c r="K34" s="32">
        <f>ROUND(J34*(1-((I34-14)/86)),2)</f>
        <v>8.51</v>
      </c>
      <c r="L34" s="33">
        <f>ROUND(J34*(1-((I34-15)/85)),2)</f>
        <v>8.61</v>
      </c>
    </row>
    <row r="35" spans="3:12" ht="15">
      <c r="C35" s="46">
        <v>25</v>
      </c>
      <c r="D35" s="26" t="s">
        <v>51</v>
      </c>
      <c r="E35" s="51"/>
      <c r="F35" s="48"/>
      <c r="G35" s="48"/>
      <c r="H35" s="49"/>
      <c r="I35" s="50"/>
      <c r="J35" s="31"/>
      <c r="K35" s="32"/>
      <c r="L35" s="33"/>
    </row>
    <row r="36" spans="3:15" ht="15">
      <c r="C36" s="46">
        <v>26</v>
      </c>
      <c r="D36" s="26" t="s">
        <v>52</v>
      </c>
      <c r="E36" s="51"/>
      <c r="F36" s="48"/>
      <c r="G36" s="48"/>
      <c r="H36" s="49"/>
      <c r="I36" s="50"/>
      <c r="J36" s="31"/>
      <c r="K36" s="32"/>
      <c r="L36" s="33"/>
      <c r="O36" t="s">
        <v>85</v>
      </c>
    </row>
    <row r="37" spans="3:12" ht="15">
      <c r="C37" s="46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46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34.82857142857143</v>
      </c>
      <c r="J42" s="67">
        <f>AVERAGE(J13:J41)</f>
        <v>11.111111111111112</v>
      </c>
      <c r="K42" s="67">
        <f>AVERAGE(K13:K41)</f>
        <v>8.417142857142858</v>
      </c>
      <c r="L42" s="67">
        <f>AVERAGE(L13:L41)</f>
        <v>8.517142857142856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87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88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48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5" ht="15">
      <c r="C15" s="43">
        <v>5</v>
      </c>
      <c r="D15" s="26" t="s">
        <v>30</v>
      </c>
      <c r="E15" s="47"/>
      <c r="F15" s="48"/>
      <c r="G15" s="48"/>
      <c r="H15" s="49"/>
      <c r="I15" s="50"/>
      <c r="J15" s="31"/>
      <c r="K15" s="32"/>
      <c r="L15" s="33"/>
      <c r="M15" s="11"/>
      <c r="N15" s="44">
        <f t="shared" si="0"/>
        <v>0</v>
      </c>
      <c r="O15" t="s">
        <v>63</v>
      </c>
    </row>
    <row r="16" spans="3:14" ht="15">
      <c r="C16" s="43">
        <v>6</v>
      </c>
      <c r="D16" s="26" t="s">
        <v>31</v>
      </c>
      <c r="E16" s="47"/>
      <c r="F16" s="48"/>
      <c r="G16" s="48"/>
      <c r="H16" s="49"/>
      <c r="I16" s="50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>
        <v>80000</v>
      </c>
      <c r="F18" s="48">
        <v>182</v>
      </c>
      <c r="G18" s="48">
        <v>4.5</v>
      </c>
      <c r="H18" s="49">
        <v>809</v>
      </c>
      <c r="I18" s="50">
        <v>38.4</v>
      </c>
      <c r="J18" s="31">
        <f aca="true" t="shared" si="1" ref="J18:J29">(H18*10/(F18*G18))</f>
        <v>9.877899877899878</v>
      </c>
      <c r="K18" s="32">
        <f aca="true" t="shared" si="2" ref="K18:K29">ROUND(J18*(1-((I18-14)/86)),2)</f>
        <v>7.08</v>
      </c>
      <c r="L18" s="33">
        <f aca="true" t="shared" si="3" ref="L18:L29">ROUND(J18*(1-((I18-15)/85)),2)</f>
        <v>7.16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/>
      <c r="F19" s="48"/>
      <c r="G19" s="48"/>
      <c r="H19" s="49"/>
      <c r="I19" s="5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7">
        <v>82667</v>
      </c>
      <c r="F22" s="48">
        <v>183</v>
      </c>
      <c r="G22" s="48">
        <v>4.5</v>
      </c>
      <c r="H22" s="49">
        <v>835</v>
      </c>
      <c r="I22" s="50">
        <v>38.3</v>
      </c>
      <c r="J22" s="31">
        <f t="shared" si="1"/>
        <v>10.139647844565877</v>
      </c>
      <c r="K22" s="32">
        <f t="shared" si="2"/>
        <v>7.27</v>
      </c>
      <c r="L22" s="33">
        <f t="shared" si="3"/>
        <v>7.36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82667</v>
      </c>
      <c r="F24" s="48">
        <v>185</v>
      </c>
      <c r="G24" s="48">
        <v>4.5</v>
      </c>
      <c r="H24" s="49">
        <v>878</v>
      </c>
      <c r="I24" s="50">
        <v>37.8</v>
      </c>
      <c r="J24" s="31">
        <f t="shared" si="1"/>
        <v>10.546546546546546</v>
      </c>
      <c r="K24" s="32">
        <f t="shared" si="2"/>
        <v>7.63</v>
      </c>
      <c r="L24" s="33">
        <f t="shared" si="3"/>
        <v>7.72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>
        <v>80000</v>
      </c>
      <c r="F25" s="48">
        <v>185</v>
      </c>
      <c r="G25" s="48">
        <v>4.5</v>
      </c>
      <c r="H25" s="49">
        <v>860</v>
      </c>
      <c r="I25" s="50">
        <v>38.8</v>
      </c>
      <c r="J25" s="31">
        <f t="shared" si="1"/>
        <v>10.33033033033033</v>
      </c>
      <c r="K25" s="32">
        <f t="shared" si="2"/>
        <v>7.35</v>
      </c>
      <c r="L25" s="33">
        <f t="shared" si="3"/>
        <v>7.44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80000</v>
      </c>
      <c r="F26" s="48">
        <v>185</v>
      </c>
      <c r="G26" s="48">
        <v>4.5</v>
      </c>
      <c r="H26" s="49">
        <v>1026</v>
      </c>
      <c r="I26" s="50">
        <v>38</v>
      </c>
      <c r="J26" s="31">
        <f t="shared" si="1"/>
        <v>12.324324324324325</v>
      </c>
      <c r="K26" s="32">
        <f t="shared" si="2"/>
        <v>8.88</v>
      </c>
      <c r="L26" s="33">
        <f t="shared" si="3"/>
        <v>8.99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80000</v>
      </c>
      <c r="F27" s="48">
        <v>185</v>
      </c>
      <c r="G27" s="48">
        <v>4.5</v>
      </c>
      <c r="H27" s="49">
        <v>948</v>
      </c>
      <c r="I27" s="50">
        <v>38.1</v>
      </c>
      <c r="J27" s="31">
        <f t="shared" si="1"/>
        <v>11.387387387387387</v>
      </c>
      <c r="K27" s="32">
        <f t="shared" si="2"/>
        <v>8.2</v>
      </c>
      <c r="L27" s="33">
        <f t="shared" si="3"/>
        <v>8.29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3">
        <v>82667</v>
      </c>
      <c r="F28" s="48">
        <v>185</v>
      </c>
      <c r="G28" s="48">
        <v>4.5</v>
      </c>
      <c r="H28" s="49">
        <v>1005</v>
      </c>
      <c r="I28" s="50">
        <v>38.7</v>
      </c>
      <c r="J28" s="31">
        <f t="shared" si="1"/>
        <v>12.072072072072071</v>
      </c>
      <c r="K28" s="32">
        <f t="shared" si="2"/>
        <v>8.6</v>
      </c>
      <c r="L28" s="33">
        <f t="shared" si="3"/>
        <v>8.71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>
        <v>82667</v>
      </c>
      <c r="F29" s="48">
        <v>185</v>
      </c>
      <c r="G29" s="48">
        <v>4.5</v>
      </c>
      <c r="H29" s="49">
        <v>898</v>
      </c>
      <c r="I29" s="50">
        <v>37.1</v>
      </c>
      <c r="J29" s="31">
        <f t="shared" si="1"/>
        <v>10.786786786786786</v>
      </c>
      <c r="K29" s="32">
        <f t="shared" si="2"/>
        <v>7.89</v>
      </c>
      <c r="L29" s="33">
        <f t="shared" si="3"/>
        <v>7.98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/>
      <c r="F31" s="48"/>
      <c r="G31" s="48"/>
      <c r="H31" s="49"/>
      <c r="I31" s="50"/>
      <c r="J31" s="31"/>
      <c r="K31" s="32"/>
      <c r="L31" s="33"/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53"/>
      <c r="F32" s="48"/>
      <c r="G32" s="48"/>
      <c r="H32" s="49"/>
      <c r="I32" s="50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/>
      <c r="F34" s="48"/>
      <c r="G34" s="48"/>
      <c r="H34" s="49"/>
      <c r="I34" s="50"/>
      <c r="J34" s="31"/>
      <c r="K34" s="32"/>
      <c r="L34" s="33"/>
    </row>
    <row r="35" spans="3:12" ht="15">
      <c r="C35" s="46">
        <v>25</v>
      </c>
      <c r="D35" s="26" t="s">
        <v>51</v>
      </c>
      <c r="E35" s="52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53"/>
      <c r="F36" s="48"/>
      <c r="G36" s="48"/>
      <c r="H36" s="49"/>
      <c r="I36" s="50"/>
      <c r="J36" s="31"/>
      <c r="K36" s="32"/>
      <c r="L36" s="33"/>
    </row>
    <row r="37" spans="3:12" ht="15">
      <c r="C37" s="46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46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38.15</v>
      </c>
      <c r="J42" s="67">
        <f>AVERAGE(J13:J41)</f>
        <v>10.933124396239151</v>
      </c>
      <c r="K42" s="67">
        <f>AVERAGE(K13:K41)</f>
        <v>7.8625</v>
      </c>
      <c r="L42" s="67">
        <f>AVERAGE(L13:L41)</f>
        <v>7.956250000000001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89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90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48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47">
        <v>80000</v>
      </c>
      <c r="F15" s="48">
        <v>416</v>
      </c>
      <c r="G15" s="48">
        <v>6</v>
      </c>
      <c r="H15" s="49">
        <v>2810</v>
      </c>
      <c r="I15" s="50">
        <v>34.5</v>
      </c>
      <c r="J15" s="31">
        <f aca="true" t="shared" si="1" ref="J15:J36">(H15*10/(F15*G15))</f>
        <v>11.258012820512821</v>
      </c>
      <c r="K15" s="32">
        <f aca="true" t="shared" si="2" ref="K15:K36">ROUND(J15*(1-((I15-14)/86)),2)</f>
        <v>8.57</v>
      </c>
      <c r="L15" s="33">
        <f aca="true" t="shared" si="3" ref="L15:L36">ROUND(J15*(1-((I15-15)/85)),2)</f>
        <v>8.68</v>
      </c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47">
        <v>77333</v>
      </c>
      <c r="F16" s="48">
        <v>416</v>
      </c>
      <c r="G16" s="48">
        <v>6</v>
      </c>
      <c r="H16" s="49">
        <v>2645</v>
      </c>
      <c r="I16" s="50">
        <v>34.9</v>
      </c>
      <c r="J16" s="31">
        <f t="shared" si="1"/>
        <v>10.596955128205128</v>
      </c>
      <c r="K16" s="32">
        <f t="shared" si="2"/>
        <v>8.02</v>
      </c>
      <c r="L16" s="33">
        <f t="shared" si="3"/>
        <v>8.12</v>
      </c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>
        <v>77333</v>
      </c>
      <c r="F18" s="48">
        <v>416</v>
      </c>
      <c r="G18" s="48">
        <v>6</v>
      </c>
      <c r="H18" s="49">
        <v>2281</v>
      </c>
      <c r="I18" s="50">
        <v>34.8</v>
      </c>
      <c r="J18" s="31">
        <f t="shared" si="1"/>
        <v>9.138621794871796</v>
      </c>
      <c r="K18" s="32">
        <f t="shared" si="2"/>
        <v>6.93</v>
      </c>
      <c r="L18" s="33">
        <f t="shared" si="3"/>
        <v>7.01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/>
      <c r="F19" s="48"/>
      <c r="G19" s="48"/>
      <c r="H19" s="49"/>
      <c r="I19" s="5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7">
        <v>77333</v>
      </c>
      <c r="F22" s="48">
        <v>416</v>
      </c>
      <c r="G22" s="48">
        <v>6</v>
      </c>
      <c r="H22" s="49">
        <v>2340</v>
      </c>
      <c r="I22" s="50">
        <v>34.2</v>
      </c>
      <c r="J22" s="31">
        <f t="shared" si="1"/>
        <v>9.375</v>
      </c>
      <c r="K22" s="32">
        <f t="shared" si="2"/>
        <v>7.17</v>
      </c>
      <c r="L22" s="33">
        <f t="shared" si="3"/>
        <v>7.26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77333</v>
      </c>
      <c r="F24" s="48">
        <v>416</v>
      </c>
      <c r="G24" s="48">
        <v>6</v>
      </c>
      <c r="H24" s="49">
        <v>2496</v>
      </c>
      <c r="I24" s="50">
        <v>33.7</v>
      </c>
      <c r="J24" s="31">
        <f t="shared" si="1"/>
        <v>10</v>
      </c>
      <c r="K24" s="32">
        <f t="shared" si="2"/>
        <v>7.71</v>
      </c>
      <c r="L24" s="33">
        <f t="shared" si="3"/>
        <v>7.8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/>
      <c r="F25" s="48"/>
      <c r="G25" s="48"/>
      <c r="H25" s="49"/>
      <c r="I25" s="5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82667</v>
      </c>
      <c r="F26" s="48">
        <v>416</v>
      </c>
      <c r="G26" s="48">
        <v>6</v>
      </c>
      <c r="H26" s="49">
        <v>2880</v>
      </c>
      <c r="I26" s="50">
        <v>35.7</v>
      </c>
      <c r="J26" s="31">
        <f t="shared" si="1"/>
        <v>11.538461538461538</v>
      </c>
      <c r="K26" s="32">
        <f t="shared" si="2"/>
        <v>8.63</v>
      </c>
      <c r="L26" s="33">
        <f t="shared" si="3"/>
        <v>8.73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80000</v>
      </c>
      <c r="F27" s="48">
        <v>416</v>
      </c>
      <c r="G27" s="48">
        <v>6</v>
      </c>
      <c r="H27" s="49">
        <v>2767</v>
      </c>
      <c r="I27" s="50">
        <v>37.8</v>
      </c>
      <c r="J27" s="31">
        <f t="shared" si="1"/>
        <v>11.085737179487179</v>
      </c>
      <c r="K27" s="32">
        <f t="shared" si="2"/>
        <v>8.02</v>
      </c>
      <c r="L27" s="33">
        <f t="shared" si="3"/>
        <v>8.11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3">
        <v>80000</v>
      </c>
      <c r="F28" s="48">
        <v>416</v>
      </c>
      <c r="G28" s="48">
        <v>6</v>
      </c>
      <c r="H28" s="49">
        <v>2653</v>
      </c>
      <c r="I28" s="50">
        <v>36.6</v>
      </c>
      <c r="J28" s="31">
        <f t="shared" si="1"/>
        <v>10.62900641025641</v>
      </c>
      <c r="K28" s="32">
        <f t="shared" si="2"/>
        <v>7.84</v>
      </c>
      <c r="L28" s="33">
        <f t="shared" si="3"/>
        <v>7.93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>
        <v>77333</v>
      </c>
      <c r="F29" s="48">
        <v>416</v>
      </c>
      <c r="G29" s="48">
        <v>6</v>
      </c>
      <c r="H29" s="49">
        <v>2567</v>
      </c>
      <c r="I29" s="50">
        <v>36.2</v>
      </c>
      <c r="J29" s="31">
        <f t="shared" si="1"/>
        <v>10.284455128205128</v>
      </c>
      <c r="K29" s="32">
        <f t="shared" si="2"/>
        <v>7.63</v>
      </c>
      <c r="L29" s="33">
        <f t="shared" si="3"/>
        <v>7.72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>
        <v>77333</v>
      </c>
      <c r="F31" s="48">
        <v>416</v>
      </c>
      <c r="G31" s="48">
        <v>6</v>
      </c>
      <c r="H31" s="49">
        <v>2690</v>
      </c>
      <c r="I31" s="50">
        <v>36.5</v>
      </c>
      <c r="J31" s="31">
        <f t="shared" si="1"/>
        <v>10.77724358974359</v>
      </c>
      <c r="K31" s="32">
        <f t="shared" si="2"/>
        <v>7.96</v>
      </c>
      <c r="L31" s="33">
        <f t="shared" si="3"/>
        <v>8.05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47"/>
      <c r="F32" s="48"/>
      <c r="G32" s="48"/>
      <c r="H32" s="49"/>
      <c r="I32" s="50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>
        <v>80000</v>
      </c>
      <c r="F34" s="48">
        <v>416</v>
      </c>
      <c r="G34" s="48">
        <v>6</v>
      </c>
      <c r="H34" s="49">
        <v>2873</v>
      </c>
      <c r="I34" s="50">
        <v>36.6</v>
      </c>
      <c r="J34" s="31">
        <f t="shared" si="1"/>
        <v>11.510416666666666</v>
      </c>
      <c r="K34" s="32">
        <f t="shared" si="2"/>
        <v>8.49</v>
      </c>
      <c r="L34" s="33">
        <f t="shared" si="3"/>
        <v>8.59</v>
      </c>
    </row>
    <row r="35" spans="3:12" ht="15">
      <c r="C35" s="46">
        <v>25</v>
      </c>
      <c r="D35" s="26" t="s">
        <v>51</v>
      </c>
      <c r="E35" s="51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51">
        <v>77333</v>
      </c>
      <c r="F36" s="48">
        <v>416</v>
      </c>
      <c r="G36" s="48">
        <v>6</v>
      </c>
      <c r="H36" s="49">
        <v>2850</v>
      </c>
      <c r="I36" s="50">
        <v>36.8</v>
      </c>
      <c r="J36" s="31">
        <f t="shared" si="1"/>
        <v>11.41826923076923</v>
      </c>
      <c r="K36" s="32">
        <f t="shared" si="2"/>
        <v>8.39</v>
      </c>
      <c r="L36" s="33">
        <f t="shared" si="3"/>
        <v>8.49</v>
      </c>
    </row>
    <row r="37" spans="3:12" ht="15">
      <c r="C37" s="46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46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35.69166666666667</v>
      </c>
      <c r="J42" s="67">
        <f>AVERAGE(J13:J41)</f>
        <v>10.634348290598291</v>
      </c>
      <c r="K42" s="67">
        <f>AVERAGE(K13:K41)</f>
        <v>7.946666666666665</v>
      </c>
      <c r="L42" s="67">
        <f>AVERAGE(L13:L41)</f>
        <v>8.040833333333333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91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92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69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47">
        <v>85334</v>
      </c>
      <c r="F15" s="48">
        <v>190</v>
      </c>
      <c r="G15" s="48">
        <v>4.5</v>
      </c>
      <c r="H15" s="49">
        <v>795</v>
      </c>
      <c r="I15" s="77">
        <v>30.5</v>
      </c>
      <c r="J15" s="31">
        <f>(H15*10/(F15*G15))</f>
        <v>9.298245614035087</v>
      </c>
      <c r="K15" s="32">
        <f>ROUND(J15*(1-((I15-14)/86)),2)</f>
        <v>7.51</v>
      </c>
      <c r="L15" s="33">
        <f>ROUND(J15*(1-((I15-15)/85)),2)</f>
        <v>7.6</v>
      </c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47"/>
      <c r="F16" s="48"/>
      <c r="G16" s="48"/>
      <c r="H16" s="49"/>
      <c r="I16" s="77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77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>
        <v>88000</v>
      </c>
      <c r="F18" s="48">
        <v>190</v>
      </c>
      <c r="G18" s="48">
        <v>4.5</v>
      </c>
      <c r="H18" s="49">
        <v>741</v>
      </c>
      <c r="I18" s="77">
        <v>31</v>
      </c>
      <c r="J18" s="31">
        <f>(H18*10/(F18*G18))</f>
        <v>8.666666666666666</v>
      </c>
      <c r="K18" s="32">
        <f>ROUND(J18*(1-((I18-14)/86)),2)</f>
        <v>6.95</v>
      </c>
      <c r="L18" s="33">
        <f>ROUND(J18*(1-((I18-15)/85)),2)</f>
        <v>7.04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/>
      <c r="F19" s="48"/>
      <c r="G19" s="48"/>
      <c r="H19" s="49"/>
      <c r="I19" s="77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77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77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7">
        <v>80000</v>
      </c>
      <c r="F22" s="48">
        <v>190</v>
      </c>
      <c r="G22" s="48">
        <v>4.5</v>
      </c>
      <c r="H22" s="49">
        <v>761</v>
      </c>
      <c r="I22" s="77">
        <v>30.4</v>
      </c>
      <c r="J22" s="31">
        <f>(H22*10/(F22*G22))</f>
        <v>8.900584795321638</v>
      </c>
      <c r="K22" s="32">
        <f>ROUND(J22*(1-((I22-14)/86)),2)</f>
        <v>7.2</v>
      </c>
      <c r="L22" s="33">
        <f>ROUND(J22*(1-((I22-15)/85)),2)</f>
        <v>7.29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77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80000</v>
      </c>
      <c r="F24" s="48">
        <v>190</v>
      </c>
      <c r="G24" s="48">
        <v>4.5</v>
      </c>
      <c r="H24" s="49">
        <v>766</v>
      </c>
      <c r="I24" s="77">
        <v>30.5</v>
      </c>
      <c r="J24" s="31">
        <f>(H24*10/(F24*G24))</f>
        <v>8.95906432748538</v>
      </c>
      <c r="K24" s="32">
        <f>ROUND(J24*(1-((I24-14)/86)),2)</f>
        <v>7.24</v>
      </c>
      <c r="L24" s="33">
        <f>ROUND(J24*(1-((I24-15)/85)),2)</f>
        <v>7.33</v>
      </c>
      <c r="M24" s="11"/>
      <c r="N24" s="44">
        <f t="shared" si="0"/>
        <v>0</v>
      </c>
    </row>
    <row r="25" spans="3:15" ht="15">
      <c r="C25" s="43">
        <v>15</v>
      </c>
      <c r="D25" s="26" t="s">
        <v>40</v>
      </c>
      <c r="E25" s="47"/>
      <c r="F25" s="48"/>
      <c r="G25" s="48"/>
      <c r="H25" s="49"/>
      <c r="I25" s="77"/>
      <c r="J25" s="31"/>
      <c r="K25" s="32"/>
      <c r="L25" s="33"/>
      <c r="M25" s="11"/>
      <c r="N25" s="44">
        <f t="shared" si="0"/>
        <v>0</v>
      </c>
      <c r="O25" t="s">
        <v>63</v>
      </c>
    </row>
    <row r="26" spans="3:14" ht="15">
      <c r="C26" s="43">
        <v>16</v>
      </c>
      <c r="D26" s="26" t="s">
        <v>41</v>
      </c>
      <c r="E26" s="47">
        <v>85334</v>
      </c>
      <c r="F26" s="48">
        <v>190</v>
      </c>
      <c r="G26" s="48">
        <v>4.5</v>
      </c>
      <c r="H26" s="49">
        <v>852</v>
      </c>
      <c r="I26" s="77">
        <v>30.2</v>
      </c>
      <c r="J26" s="31">
        <f>(H26*10/(F26*G26))</f>
        <v>9.964912280701755</v>
      </c>
      <c r="K26" s="32">
        <f>ROUND(J26*(1-((I26-14)/86)),2)</f>
        <v>8.09</v>
      </c>
      <c r="L26" s="33">
        <f>ROUND(J26*(1-((I26-15)/85)),2)</f>
        <v>8.18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88000</v>
      </c>
      <c r="F27" s="48">
        <v>190</v>
      </c>
      <c r="G27" s="48">
        <v>4.5</v>
      </c>
      <c r="H27" s="49">
        <v>838</v>
      </c>
      <c r="I27" s="77">
        <v>30</v>
      </c>
      <c r="J27" s="31">
        <f>(H27*10/(F27*G27))</f>
        <v>9.801169590643275</v>
      </c>
      <c r="K27" s="32">
        <f>ROUND(J27*(1-((I27-14)/86)),2)</f>
        <v>7.98</v>
      </c>
      <c r="L27" s="33">
        <f>ROUND(J27*(1-((I27-15)/85)),2)</f>
        <v>8.07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3">
        <v>85334</v>
      </c>
      <c r="F28" s="48">
        <v>190</v>
      </c>
      <c r="G28" s="48">
        <v>4.5</v>
      </c>
      <c r="H28" s="49">
        <v>810</v>
      </c>
      <c r="I28" s="77">
        <v>33.2</v>
      </c>
      <c r="J28" s="31">
        <f>(H28*10/(F28*G28))</f>
        <v>9.473684210526315</v>
      </c>
      <c r="K28" s="32">
        <f>ROUND(J28*(1-((I28-14)/86)),2)</f>
        <v>7.36</v>
      </c>
      <c r="L28" s="33">
        <f>ROUND(J28*(1-((I28-15)/85)),2)</f>
        <v>7.45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>
        <v>82667</v>
      </c>
      <c r="F29" s="48">
        <v>190</v>
      </c>
      <c r="G29" s="48">
        <v>4.5</v>
      </c>
      <c r="H29" s="49">
        <v>773</v>
      </c>
      <c r="I29" s="77">
        <v>31</v>
      </c>
      <c r="J29" s="31">
        <f>(H29*10/(F29*G29))</f>
        <v>9.04093567251462</v>
      </c>
      <c r="K29" s="32">
        <f>ROUND(J29*(1-((I29-14)/86)),2)</f>
        <v>7.25</v>
      </c>
      <c r="L29" s="33">
        <f>ROUND(J29*(1-((I29-15)/85)),2)</f>
        <v>7.34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77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/>
      <c r="F31" s="48"/>
      <c r="G31" s="48"/>
      <c r="H31" s="49"/>
      <c r="I31" s="77"/>
      <c r="J31" s="31"/>
      <c r="K31" s="32"/>
      <c r="L31" s="33"/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47"/>
      <c r="F32" s="48"/>
      <c r="G32" s="48"/>
      <c r="H32" s="49"/>
      <c r="I32" s="77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77"/>
      <c r="J33" s="31"/>
      <c r="K33" s="32"/>
      <c r="L33" s="33"/>
    </row>
    <row r="34" spans="3:12" ht="15">
      <c r="C34" s="46">
        <v>24</v>
      </c>
      <c r="D34" s="26" t="s">
        <v>50</v>
      </c>
      <c r="E34" s="51"/>
      <c r="F34" s="48"/>
      <c r="G34" s="48"/>
      <c r="H34" s="49"/>
      <c r="I34" s="77"/>
      <c r="J34" s="31"/>
      <c r="K34" s="32"/>
      <c r="L34" s="33"/>
    </row>
    <row r="35" spans="3:12" ht="15">
      <c r="C35" s="46">
        <v>25</v>
      </c>
      <c r="D35" s="26" t="s">
        <v>51</v>
      </c>
      <c r="E35" s="51"/>
      <c r="F35" s="48"/>
      <c r="G35" s="48"/>
      <c r="H35" s="49"/>
      <c r="I35" s="77"/>
      <c r="J35" s="31"/>
      <c r="K35" s="32"/>
      <c r="L35" s="33"/>
    </row>
    <row r="36" spans="3:12" ht="15">
      <c r="C36" s="46">
        <v>26</v>
      </c>
      <c r="D36" s="26" t="s">
        <v>52</v>
      </c>
      <c r="E36" s="51"/>
      <c r="F36" s="48"/>
      <c r="G36" s="48"/>
      <c r="H36" s="49"/>
      <c r="I36" s="77"/>
      <c r="J36" s="31"/>
      <c r="K36" s="32"/>
      <c r="L36" s="33"/>
    </row>
    <row r="37" spans="3:12" ht="15">
      <c r="C37" s="46">
        <v>27</v>
      </c>
      <c r="D37" s="26" t="s">
        <v>53</v>
      </c>
      <c r="E37" s="51"/>
      <c r="F37" s="48"/>
      <c r="G37" s="48"/>
      <c r="H37" s="49"/>
      <c r="I37" s="77"/>
      <c r="J37" s="31"/>
      <c r="K37" s="32"/>
      <c r="L37" s="33"/>
    </row>
    <row r="38" spans="3:12" ht="15">
      <c r="C38" s="46">
        <v>28</v>
      </c>
      <c r="D38" s="26" t="s">
        <v>54</v>
      </c>
      <c r="E38" s="51">
        <v>80000</v>
      </c>
      <c r="F38" s="48">
        <v>190</v>
      </c>
      <c r="G38" s="48">
        <v>4.5</v>
      </c>
      <c r="H38" s="49">
        <v>756</v>
      </c>
      <c r="I38" s="77">
        <v>31.2</v>
      </c>
      <c r="J38" s="31">
        <f>(H38*10/(F38*G38))</f>
        <v>8.842105263157896</v>
      </c>
      <c r="K38" s="32">
        <f>ROUND(J38*(1-((I38-14)/86)),2)</f>
        <v>7.07</v>
      </c>
      <c r="L38" s="33">
        <f>ROUND(J38*(1-((I38-15)/85)),2)</f>
        <v>7.16</v>
      </c>
    </row>
    <row r="39" spans="3:12" ht="15">
      <c r="C39" s="46">
        <v>29</v>
      </c>
      <c r="D39" s="58" t="s">
        <v>55</v>
      </c>
      <c r="E39" s="51"/>
      <c r="F39" s="48"/>
      <c r="G39" s="48"/>
      <c r="H39" s="49"/>
      <c r="I39" s="77"/>
      <c r="J39" s="31"/>
      <c r="K39" s="32"/>
      <c r="L39" s="33"/>
    </row>
    <row r="40" spans="3:12" ht="15">
      <c r="C40" s="46">
        <v>30</v>
      </c>
      <c r="D40" s="59" t="s">
        <v>56</v>
      </c>
      <c r="E40" s="47"/>
      <c r="F40" s="74"/>
      <c r="G40" s="74"/>
      <c r="H40" s="75"/>
      <c r="I40" s="78"/>
      <c r="J40" s="31"/>
      <c r="K40" s="32"/>
      <c r="L40" s="33"/>
    </row>
    <row r="41" spans="3:15" ht="15.75" thickBot="1">
      <c r="C41" s="63">
        <v>31</v>
      </c>
      <c r="D41" s="64" t="s">
        <v>57</v>
      </c>
      <c r="E41" s="47"/>
      <c r="F41" s="48"/>
      <c r="G41" s="48"/>
      <c r="H41" s="75"/>
      <c r="I41" s="78"/>
      <c r="J41" s="31"/>
      <c r="K41" s="32"/>
      <c r="L41" s="33"/>
      <c r="O41" t="s">
        <v>63</v>
      </c>
    </row>
    <row r="42" spans="7:12" ht="12.75">
      <c r="G42" s="66" t="s">
        <v>58</v>
      </c>
      <c r="H42" s="66"/>
      <c r="I42" s="67">
        <f>AVERAGE(I13:I41)</f>
        <v>30.88888888888889</v>
      </c>
      <c r="J42" s="67">
        <f>AVERAGE(J13:J41)</f>
        <v>9.216374269005847</v>
      </c>
      <c r="K42" s="67">
        <f>AVERAGE(K13:K41)</f>
        <v>7.405555555555556</v>
      </c>
      <c r="L42" s="67">
        <f>AVERAGE(L13:L41)</f>
        <v>7.495555555555555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93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94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69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47">
        <v>80000</v>
      </c>
      <c r="F15" s="48">
        <v>404</v>
      </c>
      <c r="G15" s="48">
        <v>3</v>
      </c>
      <c r="H15" s="49">
        <v>1410</v>
      </c>
      <c r="I15" s="50">
        <v>34.2</v>
      </c>
      <c r="J15" s="31">
        <f aca="true" t="shared" si="1" ref="J15:J36">(H15*10/(F15*G15))</f>
        <v>11.633663366336634</v>
      </c>
      <c r="K15" s="32">
        <f aca="true" t="shared" si="2" ref="K15:K36">ROUND(J15*(1-((I15-14)/86)),2)</f>
        <v>8.9</v>
      </c>
      <c r="L15" s="33">
        <f aca="true" t="shared" si="3" ref="L15:L36">ROUND(J15*(1-((I15-15)/85)),2)</f>
        <v>9.01</v>
      </c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47"/>
      <c r="F16" s="48"/>
      <c r="G16" s="48"/>
      <c r="H16" s="49"/>
      <c r="I16" s="50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>
        <v>80000</v>
      </c>
      <c r="F18" s="48">
        <v>380</v>
      </c>
      <c r="G18" s="48">
        <v>3</v>
      </c>
      <c r="H18" s="49">
        <v>1476</v>
      </c>
      <c r="I18" s="50">
        <v>36.7</v>
      </c>
      <c r="J18" s="31">
        <f t="shared" si="1"/>
        <v>12.947368421052632</v>
      </c>
      <c r="K18" s="32">
        <f t="shared" si="2"/>
        <v>9.53</v>
      </c>
      <c r="L18" s="33">
        <f t="shared" si="3"/>
        <v>9.64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/>
      <c r="F19" s="48"/>
      <c r="G19" s="48"/>
      <c r="H19" s="49"/>
      <c r="I19" s="5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7">
        <v>80000</v>
      </c>
      <c r="F22" s="48">
        <v>360</v>
      </c>
      <c r="G22" s="48">
        <v>3</v>
      </c>
      <c r="H22" s="49">
        <v>1306</v>
      </c>
      <c r="I22" s="50">
        <v>36.5</v>
      </c>
      <c r="J22" s="31">
        <f t="shared" si="1"/>
        <v>12.092592592592593</v>
      </c>
      <c r="K22" s="32">
        <f t="shared" si="2"/>
        <v>8.93</v>
      </c>
      <c r="L22" s="33">
        <f t="shared" si="3"/>
        <v>9.03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82667</v>
      </c>
      <c r="F24" s="48">
        <v>407</v>
      </c>
      <c r="G24" s="48">
        <v>3</v>
      </c>
      <c r="H24" s="49">
        <v>1644</v>
      </c>
      <c r="I24" s="50">
        <v>37.1</v>
      </c>
      <c r="J24" s="31">
        <f t="shared" si="1"/>
        <v>13.464373464373464</v>
      </c>
      <c r="K24" s="32">
        <f t="shared" si="2"/>
        <v>9.85</v>
      </c>
      <c r="L24" s="33">
        <f t="shared" si="3"/>
        <v>9.96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/>
      <c r="F25" s="48"/>
      <c r="G25" s="48"/>
      <c r="H25" s="49"/>
      <c r="I25" s="5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82667</v>
      </c>
      <c r="F26" s="48">
        <v>408</v>
      </c>
      <c r="G26" s="48">
        <v>3</v>
      </c>
      <c r="H26" s="49">
        <v>1778</v>
      </c>
      <c r="I26" s="50">
        <v>37.3</v>
      </c>
      <c r="J26" s="31">
        <f t="shared" si="1"/>
        <v>14.526143790849673</v>
      </c>
      <c r="K26" s="32">
        <f t="shared" si="2"/>
        <v>10.59</v>
      </c>
      <c r="L26" s="33">
        <f t="shared" si="3"/>
        <v>10.72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80000</v>
      </c>
      <c r="F27" s="48">
        <v>409</v>
      </c>
      <c r="G27" s="48">
        <v>3</v>
      </c>
      <c r="H27" s="49">
        <v>1894</v>
      </c>
      <c r="I27" s="50">
        <v>37.3</v>
      </c>
      <c r="J27" s="31">
        <f t="shared" si="1"/>
        <v>15.4360228198859</v>
      </c>
      <c r="K27" s="32">
        <f t="shared" si="2"/>
        <v>11.25</v>
      </c>
      <c r="L27" s="33">
        <f t="shared" si="3"/>
        <v>11.39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47">
        <v>80000</v>
      </c>
      <c r="F28" s="48">
        <v>410</v>
      </c>
      <c r="G28" s="48">
        <v>3</v>
      </c>
      <c r="H28" s="49">
        <v>1370</v>
      </c>
      <c r="I28" s="50">
        <v>38.2</v>
      </c>
      <c r="J28" s="31">
        <f t="shared" si="1"/>
        <v>11.138211382113822</v>
      </c>
      <c r="K28" s="32">
        <f t="shared" si="2"/>
        <v>8</v>
      </c>
      <c r="L28" s="33">
        <f t="shared" si="3"/>
        <v>8.1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>
        <v>82667</v>
      </c>
      <c r="F29" s="48">
        <v>411</v>
      </c>
      <c r="G29" s="48">
        <v>3</v>
      </c>
      <c r="H29" s="49">
        <v>1350</v>
      </c>
      <c r="I29" s="50">
        <v>37.1</v>
      </c>
      <c r="J29" s="31">
        <f t="shared" si="1"/>
        <v>10.94890510948905</v>
      </c>
      <c r="K29" s="32">
        <f t="shared" si="2"/>
        <v>8.01</v>
      </c>
      <c r="L29" s="33">
        <f t="shared" si="3"/>
        <v>8.1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>
        <v>77333</v>
      </c>
      <c r="F31" s="48">
        <v>412</v>
      </c>
      <c r="G31" s="48">
        <v>3</v>
      </c>
      <c r="H31" s="49">
        <v>1744</v>
      </c>
      <c r="I31" s="50">
        <v>37.8</v>
      </c>
      <c r="J31" s="31">
        <f t="shared" si="1"/>
        <v>14.110032362459547</v>
      </c>
      <c r="K31" s="32">
        <f t="shared" si="2"/>
        <v>10.21</v>
      </c>
      <c r="L31" s="33">
        <f t="shared" si="3"/>
        <v>10.33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47"/>
      <c r="F32" s="48"/>
      <c r="G32" s="48"/>
      <c r="H32" s="49"/>
      <c r="I32" s="50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47">
        <v>80000</v>
      </c>
      <c r="F34" s="48">
        <v>413</v>
      </c>
      <c r="G34" s="48">
        <v>3</v>
      </c>
      <c r="H34" s="49">
        <v>1804</v>
      </c>
      <c r="I34" s="50">
        <v>37.7</v>
      </c>
      <c r="J34" s="31">
        <f t="shared" si="1"/>
        <v>14.560129136400322</v>
      </c>
      <c r="K34" s="32">
        <f t="shared" si="2"/>
        <v>10.55</v>
      </c>
      <c r="L34" s="33">
        <f t="shared" si="3"/>
        <v>10.67</v>
      </c>
    </row>
    <row r="35" spans="3:12" ht="15">
      <c r="C35" s="46">
        <v>25</v>
      </c>
      <c r="D35" s="26" t="s">
        <v>51</v>
      </c>
      <c r="E35" s="51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47">
        <v>80000</v>
      </c>
      <c r="F36" s="48">
        <v>413</v>
      </c>
      <c r="G36" s="48">
        <v>3</v>
      </c>
      <c r="H36" s="49">
        <v>1656</v>
      </c>
      <c r="I36" s="50">
        <v>37.5</v>
      </c>
      <c r="J36" s="31">
        <f t="shared" si="1"/>
        <v>13.365617433414043</v>
      </c>
      <c r="K36" s="32">
        <f t="shared" si="2"/>
        <v>9.71</v>
      </c>
      <c r="L36" s="33">
        <f t="shared" si="3"/>
        <v>9.83</v>
      </c>
    </row>
    <row r="37" spans="3:12" ht="15">
      <c r="C37" s="46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46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37.03636363636364</v>
      </c>
      <c r="J42" s="67">
        <f>AVERAGE(J13:J41)</f>
        <v>13.111187261724336</v>
      </c>
      <c r="K42" s="67">
        <f>AVERAGE(K13:K41)</f>
        <v>9.593636363636364</v>
      </c>
      <c r="L42" s="67">
        <f>AVERAGE(L13:L41)</f>
        <v>9.707272727272725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95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96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69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47">
        <v>80000</v>
      </c>
      <c r="F15" s="48">
        <v>318</v>
      </c>
      <c r="G15" s="48">
        <v>3</v>
      </c>
      <c r="H15" s="49">
        <v>1132</v>
      </c>
      <c r="I15" s="50">
        <v>32</v>
      </c>
      <c r="J15" s="31">
        <f aca="true" t="shared" si="1" ref="J15:J36">(H15*10/(F15*G15))</f>
        <v>11.865828092243186</v>
      </c>
      <c r="K15" s="32">
        <f aca="true" t="shared" si="2" ref="K15:K36">ROUND(J15*(1-((I15-14)/86)),2)</f>
        <v>9.38</v>
      </c>
      <c r="L15" s="33">
        <f aca="true" t="shared" si="3" ref="L15:L36">ROUND(J15*(1-((I15-15)/85)),2)</f>
        <v>9.49</v>
      </c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47">
        <v>77333</v>
      </c>
      <c r="F16" s="48">
        <v>318</v>
      </c>
      <c r="G16" s="48">
        <v>3</v>
      </c>
      <c r="H16" s="49">
        <v>1188</v>
      </c>
      <c r="I16" s="50">
        <v>33.7</v>
      </c>
      <c r="J16" s="31">
        <f t="shared" si="1"/>
        <v>12.452830188679245</v>
      </c>
      <c r="K16" s="32">
        <f t="shared" si="2"/>
        <v>9.6</v>
      </c>
      <c r="L16" s="33">
        <f t="shared" si="3"/>
        <v>9.71</v>
      </c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>
        <v>74667</v>
      </c>
      <c r="F18" s="48">
        <v>318</v>
      </c>
      <c r="G18" s="48">
        <v>3</v>
      </c>
      <c r="H18" s="49">
        <v>1204</v>
      </c>
      <c r="I18" s="50">
        <v>35</v>
      </c>
      <c r="J18" s="31">
        <f t="shared" si="1"/>
        <v>12.620545073375261</v>
      </c>
      <c r="K18" s="32">
        <f t="shared" si="2"/>
        <v>9.54</v>
      </c>
      <c r="L18" s="33">
        <f t="shared" si="3"/>
        <v>9.65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/>
      <c r="F19" s="48"/>
      <c r="G19" s="48"/>
      <c r="H19" s="49"/>
      <c r="I19" s="5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7">
        <v>74667</v>
      </c>
      <c r="F22" s="48">
        <v>318</v>
      </c>
      <c r="G22" s="48">
        <v>3</v>
      </c>
      <c r="H22" s="49">
        <v>1222</v>
      </c>
      <c r="I22" s="50">
        <v>35.1</v>
      </c>
      <c r="J22" s="31">
        <f t="shared" si="1"/>
        <v>12.80922431865828</v>
      </c>
      <c r="K22" s="32">
        <f t="shared" si="2"/>
        <v>9.67</v>
      </c>
      <c r="L22" s="33">
        <f t="shared" si="3"/>
        <v>9.78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74667</v>
      </c>
      <c r="F24" s="48">
        <v>318</v>
      </c>
      <c r="G24" s="48">
        <v>3</v>
      </c>
      <c r="H24" s="49">
        <v>1196</v>
      </c>
      <c r="I24" s="50">
        <v>35.7</v>
      </c>
      <c r="J24" s="31">
        <f t="shared" si="1"/>
        <v>12.536687631027254</v>
      </c>
      <c r="K24" s="32">
        <f t="shared" si="2"/>
        <v>9.37</v>
      </c>
      <c r="L24" s="33">
        <f t="shared" si="3"/>
        <v>9.48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/>
      <c r="F25" s="48"/>
      <c r="G25" s="48"/>
      <c r="H25" s="49"/>
      <c r="I25" s="5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80000</v>
      </c>
      <c r="F26" s="48">
        <v>318</v>
      </c>
      <c r="G26" s="48">
        <v>3</v>
      </c>
      <c r="H26" s="49">
        <v>1320</v>
      </c>
      <c r="I26" s="50">
        <v>36</v>
      </c>
      <c r="J26" s="31">
        <f t="shared" si="1"/>
        <v>13.836477987421384</v>
      </c>
      <c r="K26" s="32">
        <f t="shared" si="2"/>
        <v>10.3</v>
      </c>
      <c r="L26" s="33">
        <f t="shared" si="3"/>
        <v>10.42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80000</v>
      </c>
      <c r="F27" s="48">
        <v>318</v>
      </c>
      <c r="G27" s="48">
        <v>3</v>
      </c>
      <c r="H27" s="49">
        <v>1292</v>
      </c>
      <c r="I27" s="50">
        <v>37.9</v>
      </c>
      <c r="J27" s="31">
        <f t="shared" si="1"/>
        <v>13.542976939203355</v>
      </c>
      <c r="K27" s="32">
        <f t="shared" si="2"/>
        <v>9.78</v>
      </c>
      <c r="L27" s="33">
        <f t="shared" si="3"/>
        <v>9.89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47">
        <v>77333</v>
      </c>
      <c r="F28" s="48">
        <v>318</v>
      </c>
      <c r="G28" s="48">
        <v>3</v>
      </c>
      <c r="H28" s="49">
        <v>1092</v>
      </c>
      <c r="I28" s="50">
        <v>39</v>
      </c>
      <c r="J28" s="31">
        <f t="shared" si="1"/>
        <v>11.446540880503145</v>
      </c>
      <c r="K28" s="32">
        <f t="shared" si="2"/>
        <v>8.12</v>
      </c>
      <c r="L28" s="33">
        <f t="shared" si="3"/>
        <v>8.21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>
        <v>77333</v>
      </c>
      <c r="F29" s="48">
        <v>318</v>
      </c>
      <c r="G29" s="48">
        <v>3</v>
      </c>
      <c r="H29" s="49">
        <v>1155</v>
      </c>
      <c r="I29" s="50">
        <v>37.2</v>
      </c>
      <c r="J29" s="31">
        <f t="shared" si="1"/>
        <v>12.10691823899371</v>
      </c>
      <c r="K29" s="32">
        <f t="shared" si="2"/>
        <v>8.84</v>
      </c>
      <c r="L29" s="33">
        <f t="shared" si="3"/>
        <v>8.94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>
        <v>74667</v>
      </c>
      <c r="F31" s="48">
        <v>318</v>
      </c>
      <c r="G31" s="48">
        <v>3</v>
      </c>
      <c r="H31" s="49">
        <v>1088</v>
      </c>
      <c r="I31" s="50">
        <v>36.6</v>
      </c>
      <c r="J31" s="31">
        <f t="shared" si="1"/>
        <v>11.40461215932914</v>
      </c>
      <c r="K31" s="32">
        <f t="shared" si="2"/>
        <v>8.41</v>
      </c>
      <c r="L31" s="33">
        <f t="shared" si="3"/>
        <v>8.51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47"/>
      <c r="F32" s="48"/>
      <c r="G32" s="48"/>
      <c r="H32" s="49"/>
      <c r="I32" s="50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47">
        <v>77333</v>
      </c>
      <c r="F34" s="48">
        <v>318</v>
      </c>
      <c r="G34" s="48">
        <v>3</v>
      </c>
      <c r="H34" s="49">
        <v>1290</v>
      </c>
      <c r="I34" s="50">
        <v>36.7</v>
      </c>
      <c r="J34" s="31">
        <f t="shared" si="1"/>
        <v>13.522012578616351</v>
      </c>
      <c r="K34" s="32">
        <f t="shared" si="2"/>
        <v>9.95</v>
      </c>
      <c r="L34" s="33">
        <f t="shared" si="3"/>
        <v>10.07</v>
      </c>
    </row>
    <row r="35" spans="3:12" ht="15">
      <c r="C35" s="46">
        <v>25</v>
      </c>
      <c r="D35" s="26" t="s">
        <v>51</v>
      </c>
      <c r="E35" s="51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47">
        <v>77333</v>
      </c>
      <c r="F36" s="48">
        <v>318</v>
      </c>
      <c r="G36" s="48">
        <v>3</v>
      </c>
      <c r="H36" s="49">
        <v>1244</v>
      </c>
      <c r="I36" s="50">
        <v>37</v>
      </c>
      <c r="J36" s="31">
        <f t="shared" si="1"/>
        <v>13.039832285115304</v>
      </c>
      <c r="K36" s="32">
        <f t="shared" si="2"/>
        <v>9.55</v>
      </c>
      <c r="L36" s="33">
        <f t="shared" si="3"/>
        <v>9.66</v>
      </c>
    </row>
    <row r="37" spans="3:12" ht="15">
      <c r="C37" s="46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46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35.99166666666667</v>
      </c>
      <c r="J42" s="67">
        <f>AVERAGE(J13:J41)</f>
        <v>12.598707197763801</v>
      </c>
      <c r="K42" s="67">
        <f>AVERAGE(K13:K41)</f>
        <v>9.375833333333334</v>
      </c>
      <c r="L42" s="67">
        <f>AVERAGE(L13:L41)</f>
        <v>9.484166666666667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59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60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48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37">
        <v>90667</v>
      </c>
      <c r="F15" s="38">
        <v>331.4</v>
      </c>
      <c r="G15" s="38">
        <v>4.5</v>
      </c>
      <c r="H15" s="39">
        <v>1612</v>
      </c>
      <c r="I15" s="40">
        <v>31.5</v>
      </c>
      <c r="J15" s="31">
        <f aca="true" t="shared" si="1" ref="J15:J32">(H15*10/(F15*G15))</f>
        <v>10.809360960236036</v>
      </c>
      <c r="K15" s="32">
        <f aca="true" t="shared" si="2" ref="K15:K32">ROUND(J15*(1-((I15-14)/86)),2)</f>
        <v>8.61</v>
      </c>
      <c r="L15" s="33">
        <f aca="true" t="shared" si="3" ref="L15:L32">ROUND(J15*(1-((I15-15)/85)),2)</f>
        <v>8.71</v>
      </c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37"/>
      <c r="F16" s="38"/>
      <c r="G16" s="38"/>
      <c r="H16" s="39"/>
      <c r="I16" s="40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37"/>
      <c r="F17" s="38"/>
      <c r="G17" s="38"/>
      <c r="H17" s="39"/>
      <c r="I17" s="4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37">
        <v>90667</v>
      </c>
      <c r="F18" s="38">
        <v>331.1</v>
      </c>
      <c r="G18" s="38">
        <v>4.5</v>
      </c>
      <c r="H18" s="39">
        <v>1517</v>
      </c>
      <c r="I18" s="40">
        <v>32.7</v>
      </c>
      <c r="J18" s="31">
        <f t="shared" si="1"/>
        <v>10.181549716433437</v>
      </c>
      <c r="K18" s="32">
        <f t="shared" si="2"/>
        <v>7.97</v>
      </c>
      <c r="L18" s="33">
        <f t="shared" si="3"/>
        <v>8.06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37">
        <v>88000</v>
      </c>
      <c r="F19" s="38">
        <v>330.8</v>
      </c>
      <c r="G19" s="38">
        <v>4.5</v>
      </c>
      <c r="H19" s="39">
        <v>1546</v>
      </c>
      <c r="I19" s="40">
        <v>33.3</v>
      </c>
      <c r="J19" s="31">
        <f t="shared" si="1"/>
        <v>10.385597205427917</v>
      </c>
      <c r="K19" s="32">
        <f t="shared" si="2"/>
        <v>8.05</v>
      </c>
      <c r="L19" s="33">
        <f t="shared" si="3"/>
        <v>8.15</v>
      </c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37">
        <v>90667</v>
      </c>
      <c r="F20" s="38">
        <v>330.5</v>
      </c>
      <c r="G20" s="38">
        <v>4.5</v>
      </c>
      <c r="H20" s="39">
        <v>1602</v>
      </c>
      <c r="I20" s="40">
        <v>32.7</v>
      </c>
      <c r="J20" s="31">
        <f t="shared" si="1"/>
        <v>10.771558245083208</v>
      </c>
      <c r="K20" s="32">
        <f t="shared" si="2"/>
        <v>8.43</v>
      </c>
      <c r="L20" s="33">
        <f t="shared" si="3"/>
        <v>8.53</v>
      </c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37">
        <v>85335</v>
      </c>
      <c r="F22" s="38">
        <v>330.2</v>
      </c>
      <c r="G22" s="38">
        <v>4.5</v>
      </c>
      <c r="H22" s="39">
        <v>1457</v>
      </c>
      <c r="I22" s="40">
        <v>31.4</v>
      </c>
      <c r="J22" s="31">
        <f t="shared" si="1"/>
        <v>9.805505081095633</v>
      </c>
      <c r="K22" s="32">
        <f t="shared" si="2"/>
        <v>7.82</v>
      </c>
      <c r="L22" s="33">
        <f t="shared" si="3"/>
        <v>7.91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>
        <v>88000</v>
      </c>
      <c r="F24" s="38">
        <v>329.9</v>
      </c>
      <c r="G24" s="38">
        <v>4.5</v>
      </c>
      <c r="H24" s="39">
        <v>1747</v>
      </c>
      <c r="I24" s="40">
        <v>32.3</v>
      </c>
      <c r="J24" s="31">
        <f t="shared" si="1"/>
        <v>11.767875787275607</v>
      </c>
      <c r="K24" s="32">
        <f t="shared" si="2"/>
        <v>9.26</v>
      </c>
      <c r="L24" s="33">
        <f t="shared" si="3"/>
        <v>9.37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37"/>
      <c r="F25" s="38"/>
      <c r="G25" s="38"/>
      <c r="H25" s="39"/>
      <c r="I25" s="4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37">
        <v>88000</v>
      </c>
      <c r="F26" s="38">
        <v>329.6</v>
      </c>
      <c r="G26" s="38">
        <v>4.5</v>
      </c>
      <c r="H26" s="39">
        <v>1609</v>
      </c>
      <c r="I26" s="40">
        <v>32.7</v>
      </c>
      <c r="J26" s="31">
        <f t="shared" si="1"/>
        <v>10.848166127292341</v>
      </c>
      <c r="K26" s="32">
        <f t="shared" si="2"/>
        <v>8.49</v>
      </c>
      <c r="L26" s="33">
        <f t="shared" si="3"/>
        <v>8.59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37">
        <v>85333</v>
      </c>
      <c r="F27" s="38">
        <v>329.3</v>
      </c>
      <c r="G27" s="38">
        <v>4.5</v>
      </c>
      <c r="H27" s="39">
        <v>1623</v>
      </c>
      <c r="I27" s="40">
        <v>32.8</v>
      </c>
      <c r="J27" s="31">
        <f t="shared" si="1"/>
        <v>10.952525559267132</v>
      </c>
      <c r="K27" s="32">
        <f t="shared" si="2"/>
        <v>8.56</v>
      </c>
      <c r="L27" s="33">
        <f t="shared" si="3"/>
        <v>8.66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45"/>
      <c r="F28" s="38"/>
      <c r="G28" s="38"/>
      <c r="H28" s="39"/>
      <c r="I28" s="40"/>
      <c r="J28" s="31"/>
      <c r="K28" s="32"/>
      <c r="L28" s="33"/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37">
        <v>85333</v>
      </c>
      <c r="F29" s="38">
        <v>329</v>
      </c>
      <c r="G29" s="38">
        <v>4.5</v>
      </c>
      <c r="H29" s="39">
        <v>1518</v>
      </c>
      <c r="I29" s="40">
        <v>33.1</v>
      </c>
      <c r="J29" s="31">
        <f t="shared" si="1"/>
        <v>10.253292806484296</v>
      </c>
      <c r="K29" s="32">
        <f t="shared" si="2"/>
        <v>7.98</v>
      </c>
      <c r="L29" s="33">
        <f t="shared" si="3"/>
        <v>8.07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37"/>
      <c r="F30" s="38"/>
      <c r="G30" s="38"/>
      <c r="H30" s="39"/>
      <c r="I30" s="4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37"/>
      <c r="F31" s="38"/>
      <c r="G31" s="38"/>
      <c r="H31" s="39"/>
      <c r="I31" s="40"/>
      <c r="J31" s="31"/>
      <c r="K31" s="32"/>
      <c r="L31" s="33"/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37">
        <v>85333</v>
      </c>
      <c r="F32" s="38">
        <v>328.7</v>
      </c>
      <c r="G32" s="38">
        <v>4.5</v>
      </c>
      <c r="H32" s="39">
        <v>1595</v>
      </c>
      <c r="I32" s="40">
        <v>33</v>
      </c>
      <c r="J32" s="31">
        <f t="shared" si="1"/>
        <v>10.783220092620763</v>
      </c>
      <c r="K32" s="32">
        <f t="shared" si="2"/>
        <v>8.4</v>
      </c>
      <c r="L32" s="33">
        <f t="shared" si="3"/>
        <v>8.5</v>
      </c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/>
      <c r="F34" s="48"/>
      <c r="G34" s="48"/>
      <c r="H34" s="49"/>
      <c r="I34" s="50"/>
      <c r="J34" s="31"/>
      <c r="K34" s="32"/>
      <c r="L34" s="33"/>
    </row>
    <row r="35" spans="3:12" ht="15">
      <c r="C35" s="46">
        <v>25</v>
      </c>
      <c r="D35" s="26" t="s">
        <v>51</v>
      </c>
      <c r="E35" s="52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53"/>
      <c r="F36" s="48"/>
      <c r="G36" s="48"/>
      <c r="H36" s="49"/>
      <c r="I36" s="50"/>
      <c r="J36" s="31"/>
      <c r="K36" s="32"/>
      <c r="L36" s="33"/>
    </row>
    <row r="37" spans="3:12" ht="15">
      <c r="C37" s="46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46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32.55</v>
      </c>
      <c r="J42" s="67">
        <f>AVERAGE(J13:J41)</f>
        <v>10.655865158121637</v>
      </c>
      <c r="K42" s="67">
        <f>AVERAGE(K13:K41)</f>
        <v>8.357000000000001</v>
      </c>
      <c r="L42" s="67">
        <f>AVERAGE(L13:L41)</f>
        <v>8.454999999999998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97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98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69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47">
        <v>77333</v>
      </c>
      <c r="F15" s="48">
        <v>224</v>
      </c>
      <c r="G15" s="48">
        <v>4.5</v>
      </c>
      <c r="H15" s="49">
        <v>1236</v>
      </c>
      <c r="I15" s="50">
        <v>32</v>
      </c>
      <c r="J15" s="31">
        <f aca="true" t="shared" si="1" ref="J15:J36">(H15*10/(F15*G15))</f>
        <v>12.261904761904763</v>
      </c>
      <c r="K15" s="32">
        <f aca="true" t="shared" si="2" ref="K15:K36">ROUND(J15*(1-((I15-14)/86)),2)</f>
        <v>9.7</v>
      </c>
      <c r="L15" s="33">
        <f aca="true" t="shared" si="3" ref="L15:L36">ROUND(J15*(1-((I15-15)/85)),2)</f>
        <v>9.81</v>
      </c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47">
        <v>80000</v>
      </c>
      <c r="F16" s="48">
        <v>224</v>
      </c>
      <c r="G16" s="48">
        <v>4.5</v>
      </c>
      <c r="H16" s="49">
        <v>1136</v>
      </c>
      <c r="I16" s="50">
        <v>31.5</v>
      </c>
      <c r="J16" s="31">
        <f t="shared" si="1"/>
        <v>11.26984126984127</v>
      </c>
      <c r="K16" s="32">
        <f t="shared" si="2"/>
        <v>8.98</v>
      </c>
      <c r="L16" s="33">
        <f t="shared" si="3"/>
        <v>9.08</v>
      </c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>
        <v>77333</v>
      </c>
      <c r="F18" s="48">
        <v>224</v>
      </c>
      <c r="G18" s="48">
        <v>4.5</v>
      </c>
      <c r="H18" s="49">
        <v>1277</v>
      </c>
      <c r="I18" s="50">
        <v>32</v>
      </c>
      <c r="J18" s="31">
        <f t="shared" si="1"/>
        <v>12.668650793650794</v>
      </c>
      <c r="K18" s="32">
        <f t="shared" si="2"/>
        <v>10.02</v>
      </c>
      <c r="L18" s="33">
        <f t="shared" si="3"/>
        <v>10.13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/>
      <c r="F19" s="48"/>
      <c r="G19" s="48"/>
      <c r="H19" s="49"/>
      <c r="I19" s="5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7">
        <v>82667</v>
      </c>
      <c r="F22" s="48">
        <v>224</v>
      </c>
      <c r="G22" s="48">
        <v>4.5</v>
      </c>
      <c r="H22" s="49">
        <v>1263</v>
      </c>
      <c r="I22" s="50">
        <v>33</v>
      </c>
      <c r="J22" s="31">
        <f t="shared" si="1"/>
        <v>12.529761904761905</v>
      </c>
      <c r="K22" s="32">
        <f t="shared" si="2"/>
        <v>9.76</v>
      </c>
      <c r="L22" s="33">
        <f t="shared" si="3"/>
        <v>9.88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77333</v>
      </c>
      <c r="F24" s="48">
        <v>224</v>
      </c>
      <c r="G24" s="48">
        <v>4.5</v>
      </c>
      <c r="H24" s="49">
        <v>1260</v>
      </c>
      <c r="I24" s="50">
        <v>34.6</v>
      </c>
      <c r="J24" s="31">
        <f t="shared" si="1"/>
        <v>12.5</v>
      </c>
      <c r="K24" s="32">
        <f t="shared" si="2"/>
        <v>9.51</v>
      </c>
      <c r="L24" s="33">
        <f t="shared" si="3"/>
        <v>9.62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/>
      <c r="F25" s="48"/>
      <c r="G25" s="48"/>
      <c r="H25" s="49"/>
      <c r="I25" s="5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80000</v>
      </c>
      <c r="F26" s="48">
        <v>224</v>
      </c>
      <c r="G26" s="48">
        <v>4.5</v>
      </c>
      <c r="H26" s="49">
        <v>1342</v>
      </c>
      <c r="I26" s="50">
        <v>34.5</v>
      </c>
      <c r="J26" s="31">
        <f t="shared" si="1"/>
        <v>13.313492063492063</v>
      </c>
      <c r="K26" s="32">
        <f t="shared" si="2"/>
        <v>10.14</v>
      </c>
      <c r="L26" s="33">
        <f t="shared" si="3"/>
        <v>10.26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77333</v>
      </c>
      <c r="F27" s="48">
        <v>224</v>
      </c>
      <c r="G27" s="48">
        <v>4.5</v>
      </c>
      <c r="H27" s="49">
        <v>1394</v>
      </c>
      <c r="I27" s="50">
        <v>33</v>
      </c>
      <c r="J27" s="31">
        <f t="shared" si="1"/>
        <v>13.829365079365079</v>
      </c>
      <c r="K27" s="32">
        <f t="shared" si="2"/>
        <v>10.77</v>
      </c>
      <c r="L27" s="33">
        <f t="shared" si="3"/>
        <v>10.9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3">
        <v>80000</v>
      </c>
      <c r="F28" s="48">
        <v>224</v>
      </c>
      <c r="G28" s="48">
        <v>4.5</v>
      </c>
      <c r="H28" s="49">
        <v>1288</v>
      </c>
      <c r="I28" s="50">
        <v>34.4</v>
      </c>
      <c r="J28" s="31">
        <f t="shared" si="1"/>
        <v>12.777777777777779</v>
      </c>
      <c r="K28" s="32">
        <f t="shared" si="2"/>
        <v>9.75</v>
      </c>
      <c r="L28" s="33">
        <f t="shared" si="3"/>
        <v>9.86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>
        <v>77333</v>
      </c>
      <c r="F29" s="48">
        <v>224</v>
      </c>
      <c r="G29" s="48">
        <v>4.5</v>
      </c>
      <c r="H29" s="49">
        <v>1292</v>
      </c>
      <c r="I29" s="50">
        <v>32.5</v>
      </c>
      <c r="J29" s="31">
        <f t="shared" si="1"/>
        <v>12.817460317460318</v>
      </c>
      <c r="K29" s="32">
        <f t="shared" si="2"/>
        <v>10.06</v>
      </c>
      <c r="L29" s="33">
        <f t="shared" si="3"/>
        <v>10.18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>
        <v>77333</v>
      </c>
      <c r="F31" s="48">
        <v>224</v>
      </c>
      <c r="G31" s="48">
        <v>4.5</v>
      </c>
      <c r="H31" s="49">
        <v>1208</v>
      </c>
      <c r="I31" s="50">
        <v>33.8</v>
      </c>
      <c r="J31" s="31">
        <f t="shared" si="1"/>
        <v>11.984126984126984</v>
      </c>
      <c r="K31" s="32">
        <f t="shared" si="2"/>
        <v>9.22</v>
      </c>
      <c r="L31" s="33">
        <f t="shared" si="3"/>
        <v>9.33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47"/>
      <c r="F32" s="48"/>
      <c r="G32" s="48"/>
      <c r="H32" s="49"/>
      <c r="I32" s="50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>
        <v>80000</v>
      </c>
      <c r="F34" s="48">
        <v>224</v>
      </c>
      <c r="G34" s="48">
        <v>4.5</v>
      </c>
      <c r="H34" s="49">
        <v>1070</v>
      </c>
      <c r="I34" s="50">
        <v>29.9</v>
      </c>
      <c r="J34" s="31">
        <f t="shared" si="1"/>
        <v>10.615079365079366</v>
      </c>
      <c r="K34" s="32">
        <f t="shared" si="2"/>
        <v>8.65</v>
      </c>
      <c r="L34" s="33">
        <f t="shared" si="3"/>
        <v>8.75</v>
      </c>
    </row>
    <row r="35" spans="3:12" ht="15">
      <c r="C35" s="46">
        <v>25</v>
      </c>
      <c r="D35" s="26" t="s">
        <v>51</v>
      </c>
      <c r="E35" s="51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51">
        <v>80000</v>
      </c>
      <c r="F36" s="48">
        <v>224</v>
      </c>
      <c r="G36" s="48">
        <v>4.5</v>
      </c>
      <c r="H36" s="49">
        <v>1118</v>
      </c>
      <c r="I36" s="50">
        <v>29.8</v>
      </c>
      <c r="J36" s="31">
        <f t="shared" si="1"/>
        <v>11.091269841269842</v>
      </c>
      <c r="K36" s="32">
        <f t="shared" si="2"/>
        <v>9.05</v>
      </c>
      <c r="L36" s="33">
        <f t="shared" si="3"/>
        <v>9.16</v>
      </c>
    </row>
    <row r="37" spans="3:12" ht="15">
      <c r="C37" s="46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46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32.583333333333336</v>
      </c>
      <c r="J42" s="67">
        <f>AVERAGE(J13:J41)</f>
        <v>12.304894179894179</v>
      </c>
      <c r="K42" s="67">
        <f>AVERAGE(K13:K41)</f>
        <v>9.634166666666667</v>
      </c>
      <c r="L42" s="67">
        <f>AVERAGE(L13:L41)</f>
        <v>9.746666666666666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99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100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69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47">
        <v>74667</v>
      </c>
      <c r="F15" s="48">
        <v>405</v>
      </c>
      <c r="G15" s="48">
        <v>6</v>
      </c>
      <c r="H15" s="49">
        <v>2400</v>
      </c>
      <c r="I15" s="50">
        <v>34.5</v>
      </c>
      <c r="J15" s="31">
        <f>(H15*10/(F15*G15))</f>
        <v>9.876543209876543</v>
      </c>
      <c r="K15" s="32">
        <f>ROUND(J15*(1-((I15-14)/86)),2)</f>
        <v>7.52</v>
      </c>
      <c r="L15" s="33">
        <f>ROUND(J15*(1-((I15-15)/85)),2)</f>
        <v>7.61</v>
      </c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47"/>
      <c r="F16" s="48"/>
      <c r="G16" s="48"/>
      <c r="H16" s="49"/>
      <c r="I16" s="50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>
        <v>74667</v>
      </c>
      <c r="F18" s="48">
        <v>405</v>
      </c>
      <c r="G18" s="48">
        <v>6</v>
      </c>
      <c r="H18" s="49">
        <v>2316</v>
      </c>
      <c r="I18" s="50">
        <v>37.2</v>
      </c>
      <c r="J18" s="31">
        <f>(H18*10/(F18*G18))</f>
        <v>9.530864197530864</v>
      </c>
      <c r="K18" s="32">
        <f>ROUND(J18*(1-((I18-14)/86)),2)</f>
        <v>6.96</v>
      </c>
      <c r="L18" s="33">
        <f>ROUND(J18*(1-((I18-15)/85)),2)</f>
        <v>7.04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/>
      <c r="F19" s="48"/>
      <c r="G19" s="48"/>
      <c r="H19" s="49"/>
      <c r="I19" s="5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5" ht="15">
      <c r="C22" s="43">
        <v>12</v>
      </c>
      <c r="D22" s="26" t="s">
        <v>37</v>
      </c>
      <c r="E22" s="47"/>
      <c r="F22" s="48"/>
      <c r="G22" s="48"/>
      <c r="H22" s="49"/>
      <c r="I22" s="50"/>
      <c r="J22" s="31"/>
      <c r="K22" s="32"/>
      <c r="L22" s="33"/>
      <c r="M22" s="11"/>
      <c r="N22" s="44">
        <f t="shared" si="0"/>
        <v>0</v>
      </c>
      <c r="O22" t="s">
        <v>101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74667</v>
      </c>
      <c r="F24" s="48">
        <v>405</v>
      </c>
      <c r="G24" s="48">
        <v>6</v>
      </c>
      <c r="H24" s="49">
        <v>2472</v>
      </c>
      <c r="I24" s="50">
        <v>37.1</v>
      </c>
      <c r="J24" s="31">
        <f>(H24*10/(F24*G24))</f>
        <v>10.17283950617284</v>
      </c>
      <c r="K24" s="32">
        <f>ROUND(J24*(1-((I24-14)/86)),2)</f>
        <v>7.44</v>
      </c>
      <c r="L24" s="33">
        <f>ROUND(J24*(1-((I24-15)/85)),2)</f>
        <v>7.53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>
        <v>77333</v>
      </c>
      <c r="F25" s="48">
        <v>405</v>
      </c>
      <c r="G25" s="48">
        <v>6</v>
      </c>
      <c r="H25" s="49">
        <v>2604</v>
      </c>
      <c r="I25" s="50">
        <v>39</v>
      </c>
      <c r="J25" s="31">
        <f>(H25*10/(F25*G25))</f>
        <v>10.716049382716049</v>
      </c>
      <c r="K25" s="32">
        <f>ROUND(J25*(1-((I25-14)/86)),2)</f>
        <v>7.6</v>
      </c>
      <c r="L25" s="33">
        <f>ROUND(J25*(1-((I25-15)/85)),2)</f>
        <v>7.69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77333</v>
      </c>
      <c r="F26" s="48">
        <v>405</v>
      </c>
      <c r="G26" s="48">
        <v>6</v>
      </c>
      <c r="H26" s="49">
        <v>2860</v>
      </c>
      <c r="I26" s="50">
        <v>38.9</v>
      </c>
      <c r="J26" s="31">
        <f>(H26*10/(F26*G26))</f>
        <v>11.76954732510288</v>
      </c>
      <c r="K26" s="32">
        <f>ROUND(J26*(1-((I26-14)/86)),2)</f>
        <v>8.36</v>
      </c>
      <c r="L26" s="33">
        <f>ROUND(J26*(1-((I26-15)/85)),2)</f>
        <v>8.46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74667</v>
      </c>
      <c r="F27" s="48">
        <v>405</v>
      </c>
      <c r="G27" s="48">
        <v>6</v>
      </c>
      <c r="H27" s="49">
        <v>2730</v>
      </c>
      <c r="I27" s="50">
        <v>38.6</v>
      </c>
      <c r="J27" s="31">
        <f>(H27*10/(F27*G27))</f>
        <v>11.234567901234568</v>
      </c>
      <c r="K27" s="32">
        <f>ROUND(J27*(1-((I27-14)/86)),2)</f>
        <v>8.02</v>
      </c>
      <c r="L27" s="33">
        <f>ROUND(J27*(1-((I27-15)/85)),2)</f>
        <v>8.12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47">
        <v>74667</v>
      </c>
      <c r="F28" s="48">
        <v>405</v>
      </c>
      <c r="G28" s="48">
        <v>6</v>
      </c>
      <c r="H28" s="49">
        <v>2546</v>
      </c>
      <c r="I28" s="50">
        <v>38.7</v>
      </c>
      <c r="J28" s="31">
        <f>(H28*10/(F28*G28))</f>
        <v>10.477366255144032</v>
      </c>
      <c r="K28" s="32">
        <f>ROUND(J28*(1-((I28-14)/86)),2)</f>
        <v>7.47</v>
      </c>
      <c r="L28" s="33">
        <f>ROUND(J28*(1-((I28-15)/85)),2)</f>
        <v>7.56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>
        <v>77333</v>
      </c>
      <c r="F29" s="48">
        <v>405</v>
      </c>
      <c r="G29" s="48">
        <v>6</v>
      </c>
      <c r="H29" s="49">
        <v>2792</v>
      </c>
      <c r="I29" s="50">
        <v>38</v>
      </c>
      <c r="J29" s="31">
        <f>(H29*10/(F29*G29))</f>
        <v>11.489711934156379</v>
      </c>
      <c r="K29" s="32">
        <f>ROUND(J29*(1-((I29-14)/86)),2)</f>
        <v>8.28</v>
      </c>
      <c r="L29" s="33">
        <f>ROUND(J29*(1-((I29-15)/85)),2)</f>
        <v>8.38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/>
      <c r="F31" s="48"/>
      <c r="G31" s="48"/>
      <c r="H31" s="49"/>
      <c r="I31" s="50"/>
      <c r="J31" s="31"/>
      <c r="K31" s="32"/>
      <c r="L31" s="33"/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47"/>
      <c r="F32" s="48"/>
      <c r="G32" s="48"/>
      <c r="H32" s="49"/>
      <c r="I32" s="50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/>
      <c r="F34" s="48"/>
      <c r="G34" s="48"/>
      <c r="H34" s="49"/>
      <c r="I34" s="50"/>
      <c r="J34" s="31"/>
      <c r="K34" s="32"/>
      <c r="L34" s="33"/>
    </row>
    <row r="35" spans="3:12" ht="15">
      <c r="C35" s="46">
        <v>25</v>
      </c>
      <c r="D35" s="26" t="s">
        <v>51</v>
      </c>
      <c r="E35" s="51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51"/>
      <c r="F36" s="48"/>
      <c r="G36" s="48"/>
      <c r="H36" s="49"/>
      <c r="I36" s="50"/>
      <c r="J36" s="31"/>
      <c r="K36" s="32"/>
      <c r="L36" s="33"/>
    </row>
    <row r="37" spans="3:12" ht="15">
      <c r="C37" s="46">
        <v>27</v>
      </c>
      <c r="D37" s="26" t="s">
        <v>53</v>
      </c>
      <c r="E37" s="51"/>
      <c r="F37" s="48"/>
      <c r="G37" s="48"/>
      <c r="H37" s="49"/>
      <c r="I37" s="50"/>
      <c r="J37" s="31"/>
      <c r="K37" s="32"/>
      <c r="L37" s="33"/>
    </row>
    <row r="38" spans="3:12" ht="15">
      <c r="C38" s="46">
        <v>28</v>
      </c>
      <c r="D38" s="26" t="s">
        <v>54</v>
      </c>
      <c r="E38" s="47">
        <v>77333</v>
      </c>
      <c r="F38" s="48">
        <v>405</v>
      </c>
      <c r="G38" s="48">
        <v>6</v>
      </c>
      <c r="H38" s="49">
        <v>2820</v>
      </c>
      <c r="I38" s="50">
        <v>38.6</v>
      </c>
      <c r="J38" s="31">
        <f>(H38*10/(F38*G38))</f>
        <v>11.604938271604938</v>
      </c>
      <c r="K38" s="32">
        <f>ROUND(J38*(1-((I38-14)/86)),2)</f>
        <v>8.29</v>
      </c>
      <c r="L38" s="33">
        <f>ROUND(J38*(1-((I38-15)/85)),2)</f>
        <v>8.38</v>
      </c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37.84444444444445</v>
      </c>
      <c r="J42" s="67">
        <f>AVERAGE(J13:J41)</f>
        <v>10.763603109282123</v>
      </c>
      <c r="K42" s="67">
        <f>AVERAGE(K13:K41)</f>
        <v>7.771111111111111</v>
      </c>
      <c r="L42" s="67">
        <f>AVERAGE(L13:L41)</f>
        <v>7.863333333333333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102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103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48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47">
        <v>80000</v>
      </c>
      <c r="F15" s="48">
        <v>450</v>
      </c>
      <c r="G15" s="48">
        <v>4.5</v>
      </c>
      <c r="H15" s="49">
        <v>2214</v>
      </c>
      <c r="I15" s="50">
        <v>28</v>
      </c>
      <c r="J15" s="31">
        <f>(H15*10/(F15*G15))</f>
        <v>10.933333333333334</v>
      </c>
      <c r="K15" s="32">
        <f>ROUND(J15*(1-((I15-14)/86)),2)</f>
        <v>9.15</v>
      </c>
      <c r="L15" s="33">
        <f>ROUND(J15*(1-((I15-15)/85)),2)</f>
        <v>9.26</v>
      </c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47">
        <v>82667</v>
      </c>
      <c r="F16" s="48">
        <v>450</v>
      </c>
      <c r="G16" s="48">
        <v>4.5</v>
      </c>
      <c r="H16" s="49">
        <v>1869</v>
      </c>
      <c r="I16" s="50">
        <v>29.3</v>
      </c>
      <c r="J16" s="31">
        <f>(H16*10/(F16*G16))</f>
        <v>9.22962962962963</v>
      </c>
      <c r="K16" s="32">
        <f>ROUND(J16*(1-((I16-14)/86)),2)</f>
        <v>7.59</v>
      </c>
      <c r="L16" s="33">
        <f>ROUND(J16*(1-((I16-15)/85)),2)</f>
        <v>7.68</v>
      </c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>
        <v>80000</v>
      </c>
      <c r="F18" s="48">
        <v>450</v>
      </c>
      <c r="G18" s="48">
        <v>4.5</v>
      </c>
      <c r="H18" s="49">
        <v>1979</v>
      </c>
      <c r="I18" s="50">
        <v>30</v>
      </c>
      <c r="J18" s="31">
        <f>(H18*10/(F18*G18))</f>
        <v>9.77283950617284</v>
      </c>
      <c r="K18" s="32">
        <f>ROUND(J18*(1-((I18-14)/86)),2)</f>
        <v>7.95</v>
      </c>
      <c r="L18" s="33">
        <f>ROUND(J18*(1-((I18-15)/85)),2)</f>
        <v>8.05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/>
      <c r="F19" s="48"/>
      <c r="G19" s="48"/>
      <c r="H19" s="49"/>
      <c r="I19" s="5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5" ht="15">
      <c r="C22" s="43">
        <v>12</v>
      </c>
      <c r="D22" s="26" t="s">
        <v>37</v>
      </c>
      <c r="E22" s="47"/>
      <c r="F22" s="48"/>
      <c r="G22" s="48"/>
      <c r="H22" s="49"/>
      <c r="I22" s="50"/>
      <c r="J22" s="31"/>
      <c r="K22" s="32"/>
      <c r="L22" s="33"/>
      <c r="M22" s="11"/>
      <c r="N22" s="44">
        <f t="shared" si="0"/>
        <v>0</v>
      </c>
      <c r="O22" t="s">
        <v>101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82667</v>
      </c>
      <c r="F24" s="48">
        <v>450</v>
      </c>
      <c r="G24" s="48">
        <v>4.5</v>
      </c>
      <c r="H24" s="49">
        <v>2355</v>
      </c>
      <c r="I24" s="50">
        <v>28</v>
      </c>
      <c r="J24" s="31">
        <f>(H24*10/(F24*G24))</f>
        <v>11.62962962962963</v>
      </c>
      <c r="K24" s="32">
        <f>ROUND(J24*(1-((I24-14)/86)),2)</f>
        <v>9.74</v>
      </c>
      <c r="L24" s="33">
        <f>ROUND(J24*(1-((I24-15)/85)),2)</f>
        <v>9.85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/>
      <c r="F25" s="48"/>
      <c r="G25" s="48"/>
      <c r="H25" s="49"/>
      <c r="I25" s="5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82667</v>
      </c>
      <c r="F26" s="48">
        <v>450</v>
      </c>
      <c r="G26" s="48">
        <v>4.5</v>
      </c>
      <c r="H26" s="49">
        <v>1967</v>
      </c>
      <c r="I26" s="50">
        <v>29.9</v>
      </c>
      <c r="J26" s="31">
        <f>(H26*10/(F26*G26))</f>
        <v>9.71358024691358</v>
      </c>
      <c r="K26" s="32">
        <f>ROUND(J26*(1-((I26-14)/86)),2)</f>
        <v>7.92</v>
      </c>
      <c r="L26" s="33">
        <f>ROUND(J26*(1-((I26-15)/85)),2)</f>
        <v>8.01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77333</v>
      </c>
      <c r="F27" s="48">
        <v>450</v>
      </c>
      <c r="G27" s="48">
        <v>4.5</v>
      </c>
      <c r="H27" s="49">
        <v>2260</v>
      </c>
      <c r="I27" s="50">
        <v>28.7</v>
      </c>
      <c r="J27" s="31">
        <f>(H27*10/(F27*G27))</f>
        <v>11.160493827160494</v>
      </c>
      <c r="K27" s="32">
        <f>ROUND(J27*(1-((I27-14)/86)),2)</f>
        <v>9.25</v>
      </c>
      <c r="L27" s="33">
        <f>ROUND(J27*(1-((I27-15)/85)),2)</f>
        <v>9.36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3">
        <v>80000</v>
      </c>
      <c r="F28" s="48">
        <v>450</v>
      </c>
      <c r="G28" s="48">
        <v>4.5</v>
      </c>
      <c r="H28" s="49">
        <v>2201</v>
      </c>
      <c r="I28" s="50">
        <v>30.9</v>
      </c>
      <c r="J28" s="31">
        <f>(H28*10/(F28*G28))</f>
        <v>10.869135802469136</v>
      </c>
      <c r="K28" s="32">
        <f>ROUND(J28*(1-((I28-14)/86)),2)</f>
        <v>8.73</v>
      </c>
      <c r="L28" s="33">
        <f>ROUND(J28*(1-((I28-15)/85)),2)</f>
        <v>8.84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/>
      <c r="F29" s="48"/>
      <c r="G29" s="48"/>
      <c r="H29" s="49"/>
      <c r="I29" s="50"/>
      <c r="J29" s="31"/>
      <c r="K29" s="32"/>
      <c r="L29" s="33"/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>
        <v>77333</v>
      </c>
      <c r="F31" s="48">
        <v>450</v>
      </c>
      <c r="G31" s="48">
        <v>4.5</v>
      </c>
      <c r="H31" s="49">
        <v>2443</v>
      </c>
      <c r="I31" s="50">
        <v>28</v>
      </c>
      <c r="J31" s="31">
        <f>(H31*10/(F31*G31))</f>
        <v>12.064197530864197</v>
      </c>
      <c r="K31" s="32">
        <f>ROUND(J31*(1-((I31-14)/86)),2)</f>
        <v>10.1</v>
      </c>
      <c r="L31" s="33">
        <f>ROUND(J31*(1-((I31-15)/85)),2)</f>
        <v>10.22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47"/>
      <c r="F32" s="48"/>
      <c r="G32" s="48"/>
      <c r="H32" s="49"/>
      <c r="I32" s="50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/>
      <c r="F34" s="48"/>
      <c r="G34" s="48"/>
      <c r="H34" s="49"/>
      <c r="I34" s="50"/>
      <c r="J34" s="31"/>
      <c r="K34" s="32"/>
      <c r="L34" s="33"/>
    </row>
    <row r="35" spans="3:12" ht="15">
      <c r="C35" s="46">
        <v>25</v>
      </c>
      <c r="D35" s="26" t="s">
        <v>51</v>
      </c>
      <c r="E35" s="51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51">
        <v>80000</v>
      </c>
      <c r="F36" s="48">
        <v>450</v>
      </c>
      <c r="G36" s="48">
        <v>4.5</v>
      </c>
      <c r="H36" s="49">
        <v>2313</v>
      </c>
      <c r="I36" s="50">
        <v>28.5</v>
      </c>
      <c r="J36" s="31">
        <f>(H36*10/(F36*G36))</f>
        <v>11.422222222222222</v>
      </c>
      <c r="K36" s="32">
        <f>ROUND(J36*(1-((I36-14)/86)),2)</f>
        <v>9.5</v>
      </c>
      <c r="L36" s="33">
        <f>ROUND(J36*(1-((I36-15)/85)),2)</f>
        <v>9.61</v>
      </c>
    </row>
    <row r="37" spans="3:12" ht="15">
      <c r="C37" s="46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46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29.033333333333328</v>
      </c>
      <c r="J42" s="67">
        <f>AVERAGE(J13:J41)</f>
        <v>10.755006858710562</v>
      </c>
      <c r="K42" s="67">
        <f>AVERAGE(K13:K41)</f>
        <v>8.88111111111111</v>
      </c>
      <c r="L42" s="67">
        <f>AVERAGE(L13:L41)</f>
        <v>8.986666666666666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104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105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48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47">
        <v>83120</v>
      </c>
      <c r="F15" s="48">
        <v>174</v>
      </c>
      <c r="G15" s="48">
        <v>9</v>
      </c>
      <c r="H15" s="49">
        <v>1960</v>
      </c>
      <c r="I15" s="50">
        <v>38</v>
      </c>
      <c r="J15" s="31">
        <f aca="true" t="shared" si="1" ref="J15:J36">(H15*10/(F15*G15))</f>
        <v>12.515964240102171</v>
      </c>
      <c r="K15" s="32">
        <f aca="true" t="shared" si="2" ref="K15:K36">ROUND(J15*(1-((I15-14)/86)),2)</f>
        <v>9.02</v>
      </c>
      <c r="L15" s="33">
        <f aca="true" t="shared" si="3" ref="L15:L36">ROUND(J15*(1-((I15-15)/85)),2)</f>
        <v>9.13</v>
      </c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47">
        <v>83750</v>
      </c>
      <c r="F16" s="48">
        <v>174</v>
      </c>
      <c r="G16" s="48">
        <v>9</v>
      </c>
      <c r="H16" s="49">
        <v>2033</v>
      </c>
      <c r="I16" s="50">
        <v>37</v>
      </c>
      <c r="J16" s="31">
        <f t="shared" si="1"/>
        <v>12.982120051085568</v>
      </c>
      <c r="K16" s="32">
        <f t="shared" si="2"/>
        <v>9.51</v>
      </c>
      <c r="L16" s="33">
        <f t="shared" si="3"/>
        <v>9.62</v>
      </c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>
        <v>82667</v>
      </c>
      <c r="F18" s="48">
        <v>174</v>
      </c>
      <c r="G18" s="48">
        <v>9</v>
      </c>
      <c r="H18" s="49">
        <v>1944</v>
      </c>
      <c r="I18" s="50">
        <v>40</v>
      </c>
      <c r="J18" s="31">
        <f t="shared" si="1"/>
        <v>12.413793103448276</v>
      </c>
      <c r="K18" s="32">
        <f t="shared" si="2"/>
        <v>8.66</v>
      </c>
      <c r="L18" s="33">
        <f t="shared" si="3"/>
        <v>8.76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/>
      <c r="F19" s="48"/>
      <c r="G19" s="48"/>
      <c r="H19" s="49"/>
      <c r="I19" s="5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7">
        <v>83899</v>
      </c>
      <c r="F22" s="48">
        <v>174</v>
      </c>
      <c r="G22" s="48">
        <v>9</v>
      </c>
      <c r="H22" s="49">
        <v>1895</v>
      </c>
      <c r="I22" s="50">
        <v>36</v>
      </c>
      <c r="J22" s="31">
        <f t="shared" si="1"/>
        <v>12.100893997445722</v>
      </c>
      <c r="K22" s="32">
        <f t="shared" si="2"/>
        <v>9.01</v>
      </c>
      <c r="L22" s="33">
        <f t="shared" si="3"/>
        <v>9.11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83950</v>
      </c>
      <c r="F24" s="48">
        <v>172</v>
      </c>
      <c r="G24" s="48">
        <v>9</v>
      </c>
      <c r="H24" s="49">
        <v>2150</v>
      </c>
      <c r="I24" s="50">
        <v>37.1</v>
      </c>
      <c r="J24" s="31">
        <f t="shared" si="1"/>
        <v>13.88888888888889</v>
      </c>
      <c r="K24" s="32">
        <f t="shared" si="2"/>
        <v>10.16</v>
      </c>
      <c r="L24" s="33">
        <f t="shared" si="3"/>
        <v>10.28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>
        <v>84300</v>
      </c>
      <c r="F25" s="48">
        <v>160</v>
      </c>
      <c r="G25" s="48">
        <v>9</v>
      </c>
      <c r="H25" s="49">
        <v>1895</v>
      </c>
      <c r="I25" s="50">
        <v>37.9</v>
      </c>
      <c r="J25" s="31">
        <f t="shared" si="1"/>
        <v>13.159722222222221</v>
      </c>
      <c r="K25" s="32">
        <f t="shared" si="2"/>
        <v>9.5</v>
      </c>
      <c r="L25" s="33">
        <f t="shared" si="3"/>
        <v>9.61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85334</v>
      </c>
      <c r="F26" s="48">
        <v>160</v>
      </c>
      <c r="G26" s="48">
        <v>9</v>
      </c>
      <c r="H26" s="49">
        <v>1960</v>
      </c>
      <c r="I26" s="50">
        <v>34.5</v>
      </c>
      <c r="J26" s="31">
        <f t="shared" si="1"/>
        <v>13.61111111111111</v>
      </c>
      <c r="K26" s="32">
        <f t="shared" si="2"/>
        <v>10.37</v>
      </c>
      <c r="L26" s="33">
        <f t="shared" si="3"/>
        <v>10.49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82667</v>
      </c>
      <c r="F27" s="48">
        <v>160</v>
      </c>
      <c r="G27" s="48">
        <v>9</v>
      </c>
      <c r="H27" s="49">
        <v>2020</v>
      </c>
      <c r="I27" s="50">
        <v>36.7</v>
      </c>
      <c r="J27" s="31">
        <f t="shared" si="1"/>
        <v>14.027777777777779</v>
      </c>
      <c r="K27" s="32">
        <f t="shared" si="2"/>
        <v>10.33</v>
      </c>
      <c r="L27" s="33">
        <f t="shared" si="3"/>
        <v>10.45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3"/>
      <c r="F28" s="48"/>
      <c r="G28" s="48"/>
      <c r="H28" s="49"/>
      <c r="I28" s="50"/>
      <c r="J28" s="31"/>
      <c r="K28" s="32"/>
      <c r="L28" s="33"/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>
        <v>84000</v>
      </c>
      <c r="F29" s="48">
        <v>160</v>
      </c>
      <c r="G29" s="48">
        <v>9</v>
      </c>
      <c r="H29" s="49">
        <v>1834</v>
      </c>
      <c r="I29" s="50">
        <v>31.5</v>
      </c>
      <c r="J29" s="31">
        <f t="shared" si="1"/>
        <v>12.73611111111111</v>
      </c>
      <c r="K29" s="32">
        <f t="shared" si="2"/>
        <v>10.14</v>
      </c>
      <c r="L29" s="33">
        <f t="shared" si="3"/>
        <v>10.26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>
        <v>84133</v>
      </c>
      <c r="F31" s="48">
        <v>170</v>
      </c>
      <c r="G31" s="48">
        <v>9</v>
      </c>
      <c r="H31" s="49">
        <v>1919</v>
      </c>
      <c r="I31" s="50">
        <v>30.8</v>
      </c>
      <c r="J31" s="31">
        <f t="shared" si="1"/>
        <v>12.542483660130719</v>
      </c>
      <c r="K31" s="32">
        <f t="shared" si="2"/>
        <v>10.09</v>
      </c>
      <c r="L31" s="33">
        <f t="shared" si="3"/>
        <v>10.21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47"/>
      <c r="F32" s="48"/>
      <c r="G32" s="48"/>
      <c r="H32" s="49"/>
      <c r="I32" s="50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>
        <v>84090</v>
      </c>
      <c r="F34" s="48">
        <v>170</v>
      </c>
      <c r="G34" s="48">
        <v>9</v>
      </c>
      <c r="H34" s="49">
        <v>1857</v>
      </c>
      <c r="I34" s="50">
        <v>31</v>
      </c>
      <c r="J34" s="31">
        <f t="shared" si="1"/>
        <v>12.137254901960784</v>
      </c>
      <c r="K34" s="32">
        <f t="shared" si="2"/>
        <v>9.74</v>
      </c>
      <c r="L34" s="33">
        <f t="shared" si="3"/>
        <v>9.85</v>
      </c>
    </row>
    <row r="35" spans="3:12" ht="15">
      <c r="C35" s="46">
        <v>25</v>
      </c>
      <c r="D35" s="26" t="s">
        <v>51</v>
      </c>
      <c r="E35" s="51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51">
        <v>83980</v>
      </c>
      <c r="F36" s="48">
        <v>170</v>
      </c>
      <c r="G36" s="48">
        <v>9</v>
      </c>
      <c r="H36" s="49">
        <v>1968</v>
      </c>
      <c r="I36" s="50">
        <v>31.6</v>
      </c>
      <c r="J36" s="31">
        <f t="shared" si="1"/>
        <v>12.862745098039216</v>
      </c>
      <c r="K36" s="32">
        <f t="shared" si="2"/>
        <v>10.23</v>
      </c>
      <c r="L36" s="33">
        <f t="shared" si="3"/>
        <v>10.35</v>
      </c>
    </row>
    <row r="37" spans="3:12" ht="15">
      <c r="C37" s="46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46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35.175000000000004</v>
      </c>
      <c r="J42" s="67">
        <f>AVERAGE(J13:J41)</f>
        <v>12.914905513610298</v>
      </c>
      <c r="K42" s="67">
        <f>AVERAGE(K13:K41)</f>
        <v>9.73</v>
      </c>
      <c r="L42" s="67">
        <f>AVERAGE(L13:L41)</f>
        <v>9.843333333333334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106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107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69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5" ht="15">
      <c r="C15" s="43">
        <v>5</v>
      </c>
      <c r="D15" s="26" t="s">
        <v>30</v>
      </c>
      <c r="E15" s="47"/>
      <c r="F15" s="48"/>
      <c r="G15" s="48"/>
      <c r="H15" s="49"/>
      <c r="I15" s="50"/>
      <c r="J15" s="31"/>
      <c r="K15" s="32"/>
      <c r="L15" s="33"/>
      <c r="M15" s="11"/>
      <c r="N15" s="44">
        <f t="shared" si="0"/>
        <v>0</v>
      </c>
      <c r="O15" t="s">
        <v>108</v>
      </c>
    </row>
    <row r="16" spans="3:14" ht="15">
      <c r="C16" s="43">
        <v>6</v>
      </c>
      <c r="D16" s="26" t="s">
        <v>31</v>
      </c>
      <c r="E16" s="47">
        <v>83750</v>
      </c>
      <c r="F16" s="48">
        <v>101</v>
      </c>
      <c r="G16" s="48">
        <v>9</v>
      </c>
      <c r="H16" s="49">
        <v>1230</v>
      </c>
      <c r="I16" s="50">
        <v>35.3</v>
      </c>
      <c r="J16" s="31">
        <f aca="true" t="shared" si="1" ref="J16:J36">(H16*10/(F16*G16))</f>
        <v>13.531353135313532</v>
      </c>
      <c r="K16" s="32">
        <f aca="true" t="shared" si="2" ref="K16:K36">ROUND(J16*(1-((I16-14)/86)),2)</f>
        <v>10.18</v>
      </c>
      <c r="L16" s="33">
        <f aca="true" t="shared" si="3" ref="L16:L36">ROUND(J16*(1-((I16-15)/85)),2)</f>
        <v>10.3</v>
      </c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5" ht="15">
      <c r="C18" s="43">
        <v>8</v>
      </c>
      <c r="D18" s="26" t="s">
        <v>33</v>
      </c>
      <c r="E18" s="47"/>
      <c r="F18" s="48"/>
      <c r="G18" s="48"/>
      <c r="H18" s="49"/>
      <c r="I18" s="50"/>
      <c r="J18" s="31"/>
      <c r="K18" s="32"/>
      <c r="L18" s="33"/>
      <c r="M18" s="11"/>
      <c r="N18" s="44">
        <f t="shared" si="0"/>
        <v>0</v>
      </c>
      <c r="O18" t="s">
        <v>108</v>
      </c>
    </row>
    <row r="19" spans="3:14" ht="15">
      <c r="C19" s="43">
        <v>9</v>
      </c>
      <c r="D19" s="26" t="s">
        <v>34</v>
      </c>
      <c r="E19" s="47"/>
      <c r="F19" s="48"/>
      <c r="G19" s="48"/>
      <c r="H19" s="49"/>
      <c r="I19" s="5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7">
        <v>83899</v>
      </c>
      <c r="F22" s="48">
        <v>101</v>
      </c>
      <c r="G22" s="48">
        <v>9</v>
      </c>
      <c r="H22" s="49">
        <v>1250</v>
      </c>
      <c r="I22" s="50">
        <v>35.6</v>
      </c>
      <c r="J22" s="31">
        <f t="shared" si="1"/>
        <v>13.751375137513751</v>
      </c>
      <c r="K22" s="32">
        <f t="shared" si="2"/>
        <v>10.3</v>
      </c>
      <c r="L22" s="33">
        <f t="shared" si="3"/>
        <v>10.42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83950</v>
      </c>
      <c r="F24" s="48">
        <v>101</v>
      </c>
      <c r="G24" s="48">
        <v>9</v>
      </c>
      <c r="H24" s="49">
        <v>1293</v>
      </c>
      <c r="I24" s="50">
        <v>35.8</v>
      </c>
      <c r="J24" s="31">
        <f t="shared" si="1"/>
        <v>14.224422442244224</v>
      </c>
      <c r="K24" s="32">
        <f t="shared" si="2"/>
        <v>10.62</v>
      </c>
      <c r="L24" s="33">
        <f t="shared" si="3"/>
        <v>10.74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>
        <v>84300</v>
      </c>
      <c r="F25" s="48">
        <v>101</v>
      </c>
      <c r="G25" s="48">
        <v>9</v>
      </c>
      <c r="H25" s="49">
        <v>1224</v>
      </c>
      <c r="I25" s="50">
        <v>35.5</v>
      </c>
      <c r="J25" s="31">
        <f t="shared" si="1"/>
        <v>13.465346534653465</v>
      </c>
      <c r="K25" s="32">
        <f t="shared" si="2"/>
        <v>10.1</v>
      </c>
      <c r="L25" s="33">
        <f t="shared" si="3"/>
        <v>10.22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85334</v>
      </c>
      <c r="F26" s="48">
        <v>101</v>
      </c>
      <c r="G26" s="48">
        <v>9</v>
      </c>
      <c r="H26" s="49">
        <v>1307</v>
      </c>
      <c r="I26" s="50">
        <v>36.3</v>
      </c>
      <c r="J26" s="31">
        <f t="shared" si="1"/>
        <v>14.37843784378438</v>
      </c>
      <c r="K26" s="32">
        <f t="shared" si="2"/>
        <v>10.65</v>
      </c>
      <c r="L26" s="33">
        <f t="shared" si="3"/>
        <v>10.78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82667</v>
      </c>
      <c r="F27" s="48">
        <v>101</v>
      </c>
      <c r="G27" s="48">
        <v>9</v>
      </c>
      <c r="H27" s="49">
        <v>1368</v>
      </c>
      <c r="I27" s="50">
        <v>37.4</v>
      </c>
      <c r="J27" s="31">
        <f t="shared" si="1"/>
        <v>15.049504950495049</v>
      </c>
      <c r="K27" s="32">
        <f t="shared" si="2"/>
        <v>10.95</v>
      </c>
      <c r="L27" s="33">
        <f t="shared" si="3"/>
        <v>11.08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3"/>
      <c r="F28" s="48"/>
      <c r="G28" s="48"/>
      <c r="H28" s="49"/>
      <c r="I28" s="50"/>
      <c r="J28" s="31"/>
      <c r="K28" s="32"/>
      <c r="L28" s="33"/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>
        <v>84000</v>
      </c>
      <c r="F29" s="48">
        <v>101</v>
      </c>
      <c r="G29" s="48">
        <v>9</v>
      </c>
      <c r="H29" s="49">
        <v>1284</v>
      </c>
      <c r="I29" s="50">
        <v>37.6</v>
      </c>
      <c r="J29" s="31">
        <f t="shared" si="1"/>
        <v>14.125412541254125</v>
      </c>
      <c r="K29" s="32">
        <f t="shared" si="2"/>
        <v>10.25</v>
      </c>
      <c r="L29" s="33">
        <f t="shared" si="3"/>
        <v>10.37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>
        <v>84133</v>
      </c>
      <c r="F31" s="48">
        <v>101</v>
      </c>
      <c r="G31" s="48">
        <v>9</v>
      </c>
      <c r="H31" s="49">
        <v>1317</v>
      </c>
      <c r="I31" s="50">
        <v>39.6</v>
      </c>
      <c r="J31" s="31">
        <f t="shared" si="1"/>
        <v>14.488448844884488</v>
      </c>
      <c r="K31" s="32">
        <f t="shared" si="2"/>
        <v>10.18</v>
      </c>
      <c r="L31" s="33">
        <f t="shared" si="3"/>
        <v>10.3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47"/>
      <c r="F32" s="48"/>
      <c r="G32" s="48"/>
      <c r="H32" s="49"/>
      <c r="I32" s="50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>
        <v>84090</v>
      </c>
      <c r="F34" s="48">
        <v>101</v>
      </c>
      <c r="G34" s="48">
        <v>9</v>
      </c>
      <c r="H34" s="49">
        <v>1250</v>
      </c>
      <c r="I34" s="50">
        <v>37</v>
      </c>
      <c r="J34" s="31">
        <f t="shared" si="1"/>
        <v>13.751375137513751</v>
      </c>
      <c r="K34" s="32">
        <f t="shared" si="2"/>
        <v>10.07</v>
      </c>
      <c r="L34" s="33">
        <f t="shared" si="3"/>
        <v>10.19</v>
      </c>
    </row>
    <row r="35" spans="3:12" ht="15">
      <c r="C35" s="46">
        <v>25</v>
      </c>
      <c r="D35" s="26" t="s">
        <v>51</v>
      </c>
      <c r="E35" s="51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51">
        <v>83980</v>
      </c>
      <c r="F36" s="48">
        <v>101</v>
      </c>
      <c r="G36" s="48">
        <v>9</v>
      </c>
      <c r="H36" s="49">
        <v>1337</v>
      </c>
      <c r="I36" s="50">
        <v>37.2</v>
      </c>
      <c r="J36" s="31">
        <f t="shared" si="1"/>
        <v>14.708470847084708</v>
      </c>
      <c r="K36" s="32">
        <f t="shared" si="2"/>
        <v>10.74</v>
      </c>
      <c r="L36" s="33">
        <f t="shared" si="3"/>
        <v>10.87</v>
      </c>
    </row>
    <row r="37" spans="3:12" ht="15">
      <c r="C37" s="46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46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36.730000000000004</v>
      </c>
      <c r="J42" s="67">
        <f>AVERAGE(J13:J41)</f>
        <v>14.147414741474146</v>
      </c>
      <c r="K42" s="67">
        <f>AVERAGE(K13:K41)</f>
        <v>10.403999999999998</v>
      </c>
      <c r="L42" s="67">
        <f>AVERAGE(L13:L41)</f>
        <v>10.527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109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110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69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47"/>
      <c r="F15" s="48"/>
      <c r="G15" s="48"/>
      <c r="H15" s="49"/>
      <c r="I15" s="50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47"/>
      <c r="F16" s="48"/>
      <c r="G16" s="48"/>
      <c r="H16" s="49"/>
      <c r="I16" s="50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/>
      <c r="F18" s="48"/>
      <c r="G18" s="48"/>
      <c r="H18" s="49"/>
      <c r="I18" s="5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>
        <v>80000</v>
      </c>
      <c r="F19" s="48">
        <v>373</v>
      </c>
      <c r="G19" s="48">
        <v>4.5</v>
      </c>
      <c r="H19" s="49">
        <v>2721</v>
      </c>
      <c r="I19" s="50">
        <v>38</v>
      </c>
      <c r="J19" s="31">
        <f aca="true" t="shared" si="1" ref="J19:J31">(H19*10/(F19*G19))</f>
        <v>16.21090259159964</v>
      </c>
      <c r="K19" s="32">
        <f aca="true" t="shared" si="2" ref="K19:K31">ROUND(J19*(1-((I19-14)/86)),2)</f>
        <v>11.69</v>
      </c>
      <c r="L19" s="33">
        <f aca="true" t="shared" si="3" ref="L19:L31">ROUND(J19*(1-((I19-15)/85)),2)</f>
        <v>11.82</v>
      </c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7">
        <v>80000</v>
      </c>
      <c r="F22" s="48">
        <v>373</v>
      </c>
      <c r="G22" s="48">
        <v>4.5</v>
      </c>
      <c r="H22" s="49">
        <v>2577</v>
      </c>
      <c r="I22" s="50">
        <v>39</v>
      </c>
      <c r="J22" s="31">
        <f t="shared" si="1"/>
        <v>15.352993744414656</v>
      </c>
      <c r="K22" s="32">
        <f t="shared" si="2"/>
        <v>10.89</v>
      </c>
      <c r="L22" s="33">
        <f t="shared" si="3"/>
        <v>11.02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/>
      <c r="F24" s="48"/>
      <c r="G24" s="48"/>
      <c r="H24" s="49"/>
      <c r="I24" s="50"/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/>
      <c r="F25" s="48"/>
      <c r="G25" s="48"/>
      <c r="H25" s="49"/>
      <c r="I25" s="5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80000</v>
      </c>
      <c r="F26" s="48">
        <v>373</v>
      </c>
      <c r="G26" s="79">
        <v>3</v>
      </c>
      <c r="H26" s="49">
        <v>1972</v>
      </c>
      <c r="I26" s="50">
        <v>37</v>
      </c>
      <c r="J26" s="31">
        <f t="shared" si="1"/>
        <v>17.622877569258268</v>
      </c>
      <c r="K26" s="32">
        <f t="shared" si="2"/>
        <v>12.91</v>
      </c>
      <c r="L26" s="33">
        <f t="shared" si="3"/>
        <v>13.06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80000</v>
      </c>
      <c r="F27" s="48">
        <v>373</v>
      </c>
      <c r="G27" s="48">
        <v>4.5</v>
      </c>
      <c r="H27" s="49">
        <v>2594</v>
      </c>
      <c r="I27" s="50">
        <v>45</v>
      </c>
      <c r="J27" s="31">
        <f t="shared" si="1"/>
        <v>15.454274649985106</v>
      </c>
      <c r="K27" s="32">
        <f t="shared" si="2"/>
        <v>9.88</v>
      </c>
      <c r="L27" s="33">
        <f t="shared" si="3"/>
        <v>10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3"/>
      <c r="F28" s="48"/>
      <c r="G28" s="48"/>
      <c r="H28" s="49"/>
      <c r="I28" s="50"/>
      <c r="J28" s="31"/>
      <c r="K28" s="32"/>
      <c r="L28" s="33"/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>
        <v>80000</v>
      </c>
      <c r="F29" s="48">
        <v>373</v>
      </c>
      <c r="G29" s="48">
        <v>4.5</v>
      </c>
      <c r="H29" s="49">
        <v>2490</v>
      </c>
      <c r="I29" s="50">
        <v>42</v>
      </c>
      <c r="J29" s="31">
        <f t="shared" si="1"/>
        <v>14.83467381590706</v>
      </c>
      <c r="K29" s="32">
        <f t="shared" si="2"/>
        <v>10</v>
      </c>
      <c r="L29" s="33">
        <f t="shared" si="3"/>
        <v>10.12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>
        <v>80000</v>
      </c>
      <c r="F31" s="48">
        <v>373</v>
      </c>
      <c r="G31" s="48">
        <v>4.5</v>
      </c>
      <c r="H31" s="49">
        <v>2598</v>
      </c>
      <c r="I31" s="50">
        <v>44</v>
      </c>
      <c r="J31" s="31">
        <f t="shared" si="1"/>
        <v>15.4781054512958</v>
      </c>
      <c r="K31" s="32">
        <f t="shared" si="2"/>
        <v>10.08</v>
      </c>
      <c r="L31" s="33">
        <f t="shared" si="3"/>
        <v>10.2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53"/>
      <c r="F32" s="48"/>
      <c r="G32" s="48"/>
      <c r="H32" s="49"/>
      <c r="I32" s="50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/>
      <c r="F34" s="48"/>
      <c r="G34" s="48"/>
      <c r="H34" s="49"/>
      <c r="I34" s="50"/>
      <c r="J34" s="31"/>
      <c r="K34" s="32"/>
      <c r="L34" s="33"/>
    </row>
    <row r="35" spans="3:12" ht="15">
      <c r="C35" s="46">
        <v>25</v>
      </c>
      <c r="D35" s="26" t="s">
        <v>51</v>
      </c>
      <c r="E35" s="52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53"/>
      <c r="F36" s="48"/>
      <c r="G36" s="48"/>
      <c r="H36" s="49"/>
      <c r="I36" s="50"/>
      <c r="J36" s="31"/>
      <c r="K36" s="32"/>
      <c r="L36" s="33"/>
    </row>
    <row r="37" spans="3:12" ht="15">
      <c r="C37" s="46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46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40.833333333333336</v>
      </c>
      <c r="J42" s="67">
        <f>AVERAGE(J13:J41)</f>
        <v>15.825637970410087</v>
      </c>
      <c r="K42" s="67">
        <f>AVERAGE(K13:K41)</f>
        <v>10.908333333333333</v>
      </c>
      <c r="L42" s="67">
        <f>AVERAGE(L13:L41)</f>
        <v>11.036666666666667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111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96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69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47">
        <v>50000</v>
      </c>
      <c r="F15" s="48">
        <v>310</v>
      </c>
      <c r="G15" s="72">
        <v>3.75</v>
      </c>
      <c r="H15" s="49">
        <v>1280</v>
      </c>
      <c r="I15" s="50">
        <v>35</v>
      </c>
      <c r="J15" s="31">
        <f aca="true" t="shared" si="1" ref="J15:J36">(H15*10/(F15*G15))</f>
        <v>11.010752688172044</v>
      </c>
      <c r="K15" s="32">
        <f aca="true" t="shared" si="2" ref="K15:K36">ROUND(J15*(1-((I15-14)/86)),2)</f>
        <v>8.32</v>
      </c>
      <c r="L15" s="33">
        <f aca="true" t="shared" si="3" ref="L15:L36">ROUND(J15*(1-((I15-15)/85)),2)</f>
        <v>8.42</v>
      </c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47">
        <v>80000</v>
      </c>
      <c r="F16" s="48">
        <v>310</v>
      </c>
      <c r="G16" s="72">
        <v>3.75</v>
      </c>
      <c r="H16" s="49">
        <v>1551</v>
      </c>
      <c r="I16" s="50">
        <v>36</v>
      </c>
      <c r="J16" s="31">
        <f t="shared" si="1"/>
        <v>13.341935483870968</v>
      </c>
      <c r="K16" s="32">
        <f t="shared" si="2"/>
        <v>9.93</v>
      </c>
      <c r="L16" s="33">
        <f t="shared" si="3"/>
        <v>10.05</v>
      </c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>
        <v>77333</v>
      </c>
      <c r="F18" s="48">
        <v>310</v>
      </c>
      <c r="G18" s="72">
        <v>3.75</v>
      </c>
      <c r="H18" s="49">
        <v>1722</v>
      </c>
      <c r="I18" s="50">
        <v>38.3</v>
      </c>
      <c r="J18" s="31">
        <f t="shared" si="1"/>
        <v>14.812903225806451</v>
      </c>
      <c r="K18" s="32">
        <f t="shared" si="2"/>
        <v>10.63</v>
      </c>
      <c r="L18" s="33">
        <f t="shared" si="3"/>
        <v>10.75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/>
      <c r="F19" s="48"/>
      <c r="G19" s="48"/>
      <c r="H19" s="49"/>
      <c r="I19" s="5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7">
        <v>80000</v>
      </c>
      <c r="F22" s="48">
        <v>310</v>
      </c>
      <c r="G22" s="72">
        <v>3.75</v>
      </c>
      <c r="H22" s="49">
        <v>1722</v>
      </c>
      <c r="I22" s="50">
        <v>38</v>
      </c>
      <c r="J22" s="31">
        <f t="shared" si="1"/>
        <v>14.812903225806451</v>
      </c>
      <c r="K22" s="32">
        <f t="shared" si="2"/>
        <v>10.68</v>
      </c>
      <c r="L22" s="33">
        <f t="shared" si="3"/>
        <v>10.8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82667</v>
      </c>
      <c r="F24" s="48">
        <v>310</v>
      </c>
      <c r="G24" s="72">
        <v>3.75</v>
      </c>
      <c r="H24" s="49">
        <v>1780</v>
      </c>
      <c r="I24" s="50">
        <v>35</v>
      </c>
      <c r="J24" s="31">
        <f t="shared" si="1"/>
        <v>15.311827956989248</v>
      </c>
      <c r="K24" s="32">
        <f t="shared" si="2"/>
        <v>11.57</v>
      </c>
      <c r="L24" s="33">
        <f t="shared" si="3"/>
        <v>11.71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>
        <v>82667</v>
      </c>
      <c r="F25" s="48">
        <v>310</v>
      </c>
      <c r="G25" s="72">
        <v>3.75</v>
      </c>
      <c r="H25" s="49">
        <v>1641</v>
      </c>
      <c r="I25" s="50">
        <v>34</v>
      </c>
      <c r="J25" s="31">
        <f t="shared" si="1"/>
        <v>14.116129032258064</v>
      </c>
      <c r="K25" s="32">
        <f t="shared" si="2"/>
        <v>10.83</v>
      </c>
      <c r="L25" s="33">
        <f t="shared" si="3"/>
        <v>10.96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82667</v>
      </c>
      <c r="F26" s="48">
        <v>310</v>
      </c>
      <c r="G26" s="72">
        <v>3.75</v>
      </c>
      <c r="H26" s="49">
        <v>1947</v>
      </c>
      <c r="I26" s="50">
        <v>39</v>
      </c>
      <c r="J26" s="31">
        <f t="shared" si="1"/>
        <v>16.748387096774195</v>
      </c>
      <c r="K26" s="32">
        <f t="shared" si="2"/>
        <v>11.88</v>
      </c>
      <c r="L26" s="33">
        <f t="shared" si="3"/>
        <v>12.02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82667</v>
      </c>
      <c r="F27" s="48">
        <v>310</v>
      </c>
      <c r="G27" s="72">
        <v>3.75</v>
      </c>
      <c r="H27" s="49">
        <v>1644</v>
      </c>
      <c r="I27" s="50">
        <v>39</v>
      </c>
      <c r="J27" s="31">
        <f t="shared" si="1"/>
        <v>14.141935483870968</v>
      </c>
      <c r="K27" s="32">
        <f t="shared" si="2"/>
        <v>10.03</v>
      </c>
      <c r="L27" s="33">
        <f t="shared" si="3"/>
        <v>10.15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3"/>
      <c r="F28" s="48"/>
      <c r="G28" s="48"/>
      <c r="H28" s="49"/>
      <c r="I28" s="50"/>
      <c r="J28" s="31"/>
      <c r="K28" s="32"/>
      <c r="L28" s="33"/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>
        <v>80000</v>
      </c>
      <c r="F29" s="48">
        <v>310</v>
      </c>
      <c r="G29" s="72">
        <v>3.75</v>
      </c>
      <c r="H29" s="49">
        <v>1700</v>
      </c>
      <c r="I29" s="50">
        <v>36</v>
      </c>
      <c r="J29" s="31">
        <f t="shared" si="1"/>
        <v>14.623655913978494</v>
      </c>
      <c r="K29" s="32">
        <f t="shared" si="2"/>
        <v>10.88</v>
      </c>
      <c r="L29" s="33">
        <f t="shared" si="3"/>
        <v>11.01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>
        <v>82667</v>
      </c>
      <c r="F31" s="48">
        <v>310</v>
      </c>
      <c r="G31" s="72">
        <v>3.75</v>
      </c>
      <c r="H31" s="49">
        <v>1891</v>
      </c>
      <c r="I31" s="50">
        <v>42</v>
      </c>
      <c r="J31" s="31">
        <f t="shared" si="1"/>
        <v>16.266666666666666</v>
      </c>
      <c r="K31" s="32">
        <f t="shared" si="2"/>
        <v>10.97</v>
      </c>
      <c r="L31" s="33">
        <f t="shared" si="3"/>
        <v>11.1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47"/>
      <c r="F32" s="48"/>
      <c r="G32" s="48"/>
      <c r="H32" s="49"/>
      <c r="I32" s="50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47">
        <v>77333</v>
      </c>
      <c r="F34" s="48">
        <v>310</v>
      </c>
      <c r="G34" s="72">
        <v>3.75</v>
      </c>
      <c r="H34" s="49">
        <v>1645</v>
      </c>
      <c r="I34" s="50">
        <v>42</v>
      </c>
      <c r="J34" s="31">
        <f t="shared" si="1"/>
        <v>14.150537634408602</v>
      </c>
      <c r="K34" s="32">
        <f t="shared" si="2"/>
        <v>9.54</v>
      </c>
      <c r="L34" s="33">
        <f t="shared" si="3"/>
        <v>9.66</v>
      </c>
    </row>
    <row r="35" spans="3:12" ht="15">
      <c r="C35" s="46">
        <v>25</v>
      </c>
      <c r="D35" s="26" t="s">
        <v>51</v>
      </c>
      <c r="E35" s="51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47">
        <v>82667</v>
      </c>
      <c r="F36" s="48">
        <v>310</v>
      </c>
      <c r="G36" s="72">
        <v>3.75</v>
      </c>
      <c r="H36" s="49">
        <v>1900</v>
      </c>
      <c r="I36" s="50">
        <v>42</v>
      </c>
      <c r="J36" s="31">
        <f t="shared" si="1"/>
        <v>16.344086021505376</v>
      </c>
      <c r="K36" s="32">
        <f t="shared" si="2"/>
        <v>11.02</v>
      </c>
      <c r="L36" s="33">
        <f t="shared" si="3"/>
        <v>11.15</v>
      </c>
    </row>
    <row r="37" spans="3:12" ht="15">
      <c r="C37" s="46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46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38.025</v>
      </c>
      <c r="J42" s="67">
        <f>AVERAGE(J13:J41)</f>
        <v>14.640143369175627</v>
      </c>
      <c r="K42" s="67">
        <f>AVERAGE(K13:K41)</f>
        <v>10.523333333333332</v>
      </c>
      <c r="L42" s="67">
        <f>AVERAGE(L13:L41)</f>
        <v>10.648333333333333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112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113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48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47">
        <v>80000</v>
      </c>
      <c r="F15" s="48">
        <v>250</v>
      </c>
      <c r="G15" s="48">
        <v>6</v>
      </c>
      <c r="H15" s="49">
        <v>1480</v>
      </c>
      <c r="I15" s="50">
        <v>31.9</v>
      </c>
      <c r="J15" s="31">
        <f aca="true" t="shared" si="1" ref="J15:J40">(H15*10/(F15*G15))</f>
        <v>9.866666666666667</v>
      </c>
      <c r="K15" s="32">
        <f aca="true" t="shared" si="2" ref="K15:K40">ROUND(J15*(1-((I15-14)/86)),2)</f>
        <v>7.81</v>
      </c>
      <c r="L15" s="33">
        <f aca="true" t="shared" si="3" ref="L15:L40">ROUND(J15*(1-((I15-15)/85)),2)</f>
        <v>7.9</v>
      </c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47"/>
      <c r="F16" s="48"/>
      <c r="G16" s="48"/>
      <c r="H16" s="49"/>
      <c r="I16" s="50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/>
      <c r="F18" s="48"/>
      <c r="G18" s="48"/>
      <c r="H18" s="49"/>
      <c r="I18" s="5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/>
      <c r="F19" s="48"/>
      <c r="G19" s="48"/>
      <c r="H19" s="49"/>
      <c r="I19" s="5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7">
        <v>80000</v>
      </c>
      <c r="F22" s="48">
        <v>250</v>
      </c>
      <c r="G22" s="48">
        <v>6</v>
      </c>
      <c r="H22" s="49">
        <v>1500</v>
      </c>
      <c r="I22" s="50">
        <v>33.7</v>
      </c>
      <c r="J22" s="31">
        <f t="shared" si="1"/>
        <v>10</v>
      </c>
      <c r="K22" s="32">
        <f t="shared" si="2"/>
        <v>7.71</v>
      </c>
      <c r="L22" s="33">
        <f t="shared" si="3"/>
        <v>7.8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80000</v>
      </c>
      <c r="F24" s="48">
        <v>250</v>
      </c>
      <c r="G24" s="48">
        <v>6</v>
      </c>
      <c r="H24" s="49">
        <v>1889</v>
      </c>
      <c r="I24" s="50">
        <v>33</v>
      </c>
      <c r="J24" s="31">
        <f t="shared" si="1"/>
        <v>12.593333333333334</v>
      </c>
      <c r="K24" s="32">
        <f t="shared" si="2"/>
        <v>9.81</v>
      </c>
      <c r="L24" s="33">
        <f t="shared" si="3"/>
        <v>9.93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>
        <v>8000</v>
      </c>
      <c r="F25" s="48">
        <v>250</v>
      </c>
      <c r="G25" s="48">
        <v>6</v>
      </c>
      <c r="H25" s="49">
        <v>1890</v>
      </c>
      <c r="I25" s="50">
        <v>35</v>
      </c>
      <c r="J25" s="31">
        <f t="shared" si="1"/>
        <v>12.6</v>
      </c>
      <c r="K25" s="32">
        <f t="shared" si="2"/>
        <v>9.52</v>
      </c>
      <c r="L25" s="33">
        <f t="shared" si="3"/>
        <v>9.64</v>
      </c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80000</v>
      </c>
      <c r="F26" s="48">
        <v>250</v>
      </c>
      <c r="G26" s="48">
        <v>6</v>
      </c>
      <c r="H26" s="49">
        <v>2010</v>
      </c>
      <c r="I26" s="50">
        <v>34.5</v>
      </c>
      <c r="J26" s="31">
        <f t="shared" si="1"/>
        <v>13.4</v>
      </c>
      <c r="K26" s="32">
        <f t="shared" si="2"/>
        <v>10.21</v>
      </c>
      <c r="L26" s="33">
        <f t="shared" si="3"/>
        <v>10.33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77333</v>
      </c>
      <c r="F27" s="48">
        <v>250</v>
      </c>
      <c r="G27" s="48">
        <v>6</v>
      </c>
      <c r="H27" s="49">
        <v>1920</v>
      </c>
      <c r="I27" s="50">
        <v>32.3</v>
      </c>
      <c r="J27" s="31">
        <f t="shared" si="1"/>
        <v>12.8</v>
      </c>
      <c r="K27" s="32">
        <f t="shared" si="2"/>
        <v>10.08</v>
      </c>
      <c r="L27" s="33">
        <f t="shared" si="3"/>
        <v>10.19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3">
        <v>80000</v>
      </c>
      <c r="F28" s="48">
        <v>250</v>
      </c>
      <c r="G28" s="48">
        <v>6</v>
      </c>
      <c r="H28" s="49">
        <v>1960</v>
      </c>
      <c r="I28" s="50">
        <v>34.5</v>
      </c>
      <c r="J28" s="31">
        <f t="shared" si="1"/>
        <v>13.066666666666666</v>
      </c>
      <c r="K28" s="32">
        <f t="shared" si="2"/>
        <v>9.95</v>
      </c>
      <c r="L28" s="33">
        <f t="shared" si="3"/>
        <v>10.07</v>
      </c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>
        <v>8000</v>
      </c>
      <c r="F29" s="48">
        <v>249.4</v>
      </c>
      <c r="G29" s="48">
        <v>6</v>
      </c>
      <c r="H29" s="49">
        <v>1790</v>
      </c>
      <c r="I29" s="50">
        <v>29.4</v>
      </c>
      <c r="J29" s="31">
        <f t="shared" si="1"/>
        <v>11.962042234696604</v>
      </c>
      <c r="K29" s="32">
        <f t="shared" si="2"/>
        <v>9.82</v>
      </c>
      <c r="L29" s="33">
        <f t="shared" si="3"/>
        <v>9.94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>
        <v>77333</v>
      </c>
      <c r="F31" s="48">
        <v>248.6</v>
      </c>
      <c r="G31" s="48">
        <v>6</v>
      </c>
      <c r="H31" s="49">
        <v>1460</v>
      </c>
      <c r="I31" s="50">
        <v>32.2</v>
      </c>
      <c r="J31" s="31">
        <f t="shared" si="1"/>
        <v>9.78814695628855</v>
      </c>
      <c r="K31" s="32">
        <f t="shared" si="2"/>
        <v>7.72</v>
      </c>
      <c r="L31" s="33">
        <f t="shared" si="3"/>
        <v>7.81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47"/>
      <c r="F32" s="48"/>
      <c r="G32" s="48"/>
      <c r="H32" s="49"/>
      <c r="I32" s="50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/>
      <c r="F34" s="48"/>
      <c r="G34" s="48"/>
      <c r="H34" s="49"/>
      <c r="I34" s="50"/>
      <c r="J34" s="31"/>
      <c r="K34" s="32"/>
      <c r="L34" s="33"/>
    </row>
    <row r="35" spans="3:12" ht="15">
      <c r="C35" s="46">
        <v>25</v>
      </c>
      <c r="D35" s="26" t="s">
        <v>51</v>
      </c>
      <c r="E35" s="51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51">
        <v>80000</v>
      </c>
      <c r="F36" s="48">
        <v>248</v>
      </c>
      <c r="G36" s="48">
        <v>6</v>
      </c>
      <c r="H36" s="49">
        <v>1915</v>
      </c>
      <c r="I36" s="50">
        <v>34.1</v>
      </c>
      <c r="J36" s="31">
        <f t="shared" si="1"/>
        <v>12.869623655913978</v>
      </c>
      <c r="K36" s="32">
        <f t="shared" si="2"/>
        <v>9.86</v>
      </c>
      <c r="L36" s="33">
        <f t="shared" si="3"/>
        <v>9.98</v>
      </c>
    </row>
    <row r="37" spans="3:12" ht="15">
      <c r="C37" s="46">
        <v>27</v>
      </c>
      <c r="D37" s="26" t="s">
        <v>53</v>
      </c>
      <c r="E37" s="51"/>
      <c r="F37" s="48"/>
      <c r="G37" s="48"/>
      <c r="H37" s="49"/>
      <c r="I37" s="50"/>
      <c r="J37" s="31"/>
      <c r="K37" s="32"/>
      <c r="L37" s="33"/>
    </row>
    <row r="38" spans="3:12" ht="15">
      <c r="C38" s="46">
        <v>28</v>
      </c>
      <c r="D38" s="26" t="s">
        <v>54</v>
      </c>
      <c r="E38" s="51">
        <v>8000</v>
      </c>
      <c r="F38" s="48">
        <v>247.4</v>
      </c>
      <c r="G38" s="48">
        <v>6</v>
      </c>
      <c r="H38" s="49">
        <v>1980</v>
      </c>
      <c r="I38" s="50">
        <v>34.7</v>
      </c>
      <c r="J38" s="31">
        <f t="shared" si="1"/>
        <v>13.338722716248988</v>
      </c>
      <c r="K38" s="32">
        <f t="shared" si="2"/>
        <v>10.13</v>
      </c>
      <c r="L38" s="33">
        <f t="shared" si="3"/>
        <v>10.25</v>
      </c>
    </row>
    <row r="39" spans="3:12" ht="15">
      <c r="C39" s="46">
        <v>29</v>
      </c>
      <c r="D39" s="58" t="s">
        <v>55</v>
      </c>
      <c r="E39" s="51">
        <v>8000</v>
      </c>
      <c r="F39" s="48">
        <v>246.8</v>
      </c>
      <c r="G39" s="48">
        <v>6</v>
      </c>
      <c r="H39" s="49">
        <v>2465</v>
      </c>
      <c r="I39" s="50">
        <v>34.2</v>
      </c>
      <c r="J39" s="31">
        <f t="shared" si="1"/>
        <v>16.646407347379792</v>
      </c>
      <c r="K39" s="32">
        <f t="shared" si="2"/>
        <v>12.74</v>
      </c>
      <c r="L39" s="33">
        <f t="shared" si="3"/>
        <v>12.89</v>
      </c>
    </row>
    <row r="40" spans="3:12" ht="15">
      <c r="C40" s="46">
        <v>30</v>
      </c>
      <c r="D40" s="59" t="s">
        <v>56</v>
      </c>
      <c r="E40" s="47">
        <v>80000</v>
      </c>
      <c r="F40" s="74">
        <v>246</v>
      </c>
      <c r="G40" s="74">
        <v>6</v>
      </c>
      <c r="H40" s="75">
        <v>1910</v>
      </c>
      <c r="I40" s="76">
        <v>34.8</v>
      </c>
      <c r="J40" s="31">
        <f t="shared" si="1"/>
        <v>12.940379403794038</v>
      </c>
      <c r="K40" s="32">
        <f t="shared" si="2"/>
        <v>9.81</v>
      </c>
      <c r="L40" s="33">
        <f t="shared" si="3"/>
        <v>9.93</v>
      </c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33.4076923076923</v>
      </c>
      <c r="J42" s="67">
        <f>AVERAGE(J13:J41)</f>
        <v>12.451691460076047</v>
      </c>
      <c r="K42" s="67">
        <f>AVERAGE(K13:K41)</f>
        <v>9.628461538461538</v>
      </c>
      <c r="L42" s="67">
        <f>AVERAGE(L13:L41)</f>
        <v>9.743076923076924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114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115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48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47">
        <v>82500</v>
      </c>
      <c r="F15" s="48">
        <v>166</v>
      </c>
      <c r="G15" s="48">
        <v>6</v>
      </c>
      <c r="H15" s="49">
        <v>1095</v>
      </c>
      <c r="I15" s="50">
        <v>44</v>
      </c>
      <c r="J15" s="31">
        <f>(H15*10/(F15*G15))</f>
        <v>10.993975903614459</v>
      </c>
      <c r="K15" s="32">
        <f>ROUND(J15*(1-((I15-14)/86)),2)</f>
        <v>7.16</v>
      </c>
      <c r="L15" s="33">
        <f>ROUND(J15*(1-((I15-15)/85)),2)</f>
        <v>7.24</v>
      </c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47"/>
      <c r="F16" s="48"/>
      <c r="G16" s="48"/>
      <c r="H16" s="49"/>
      <c r="I16" s="50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>
        <v>82500</v>
      </c>
      <c r="F18" s="48">
        <v>166</v>
      </c>
      <c r="G18" s="48">
        <v>6</v>
      </c>
      <c r="H18" s="49">
        <v>1150</v>
      </c>
      <c r="I18" s="50">
        <v>42.9</v>
      </c>
      <c r="J18" s="31">
        <f>(H18*10/(F18*G18))</f>
        <v>11.546184738955823</v>
      </c>
      <c r="K18" s="32">
        <f>ROUND(J18*(1-((I18-14)/86)),2)</f>
        <v>7.67</v>
      </c>
      <c r="L18" s="33">
        <f>ROUND(J18*(1-((I18-15)/85)),2)</f>
        <v>7.76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/>
      <c r="F19" s="48"/>
      <c r="G19" s="48"/>
      <c r="H19" s="49"/>
      <c r="I19" s="5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5" ht="15">
      <c r="C22" s="43">
        <v>12</v>
      </c>
      <c r="D22" s="26" t="s">
        <v>37</v>
      </c>
      <c r="E22" s="47"/>
      <c r="F22" s="48"/>
      <c r="G22" s="48"/>
      <c r="H22" s="49"/>
      <c r="I22" s="50"/>
      <c r="J22" s="31"/>
      <c r="K22" s="32"/>
      <c r="L22" s="33"/>
      <c r="M22" s="11"/>
      <c r="N22" s="44">
        <f t="shared" si="0"/>
        <v>0</v>
      </c>
      <c r="O22" t="s">
        <v>63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82500</v>
      </c>
      <c r="F24" s="48">
        <v>166</v>
      </c>
      <c r="G24" s="48">
        <v>6</v>
      </c>
      <c r="H24" s="49">
        <v>1234</v>
      </c>
      <c r="I24" s="50">
        <v>44.3</v>
      </c>
      <c r="J24" s="31">
        <f>(H24*10/(F24*G24))</f>
        <v>12.389558232931726</v>
      </c>
      <c r="K24" s="32">
        <f>ROUND(J24*(1-((I24-14)/86)),2)</f>
        <v>8.02</v>
      </c>
      <c r="L24" s="33">
        <f>ROUND(J24*(1-((I24-15)/85)),2)</f>
        <v>8.12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/>
      <c r="F25" s="48"/>
      <c r="G25" s="48"/>
      <c r="H25" s="49"/>
      <c r="I25" s="5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82500</v>
      </c>
      <c r="F26" s="48">
        <v>166</v>
      </c>
      <c r="G26" s="48">
        <v>6</v>
      </c>
      <c r="H26" s="49">
        <v>1370</v>
      </c>
      <c r="I26" s="50">
        <v>44.3</v>
      </c>
      <c r="J26" s="31">
        <f>(H26*10/(F26*G26))</f>
        <v>13.755020080321286</v>
      </c>
      <c r="K26" s="32">
        <f>ROUND(J26*(1-((I26-14)/86)),2)</f>
        <v>8.91</v>
      </c>
      <c r="L26" s="33">
        <f>ROUND(J26*(1-((I26-15)/85)),2)</f>
        <v>9.01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82500</v>
      </c>
      <c r="F27" s="48">
        <v>166</v>
      </c>
      <c r="G27" s="48">
        <v>6</v>
      </c>
      <c r="H27" s="49">
        <v>1400</v>
      </c>
      <c r="I27" s="50">
        <v>44.1</v>
      </c>
      <c r="J27" s="31">
        <f>(H27*10/(F27*G27))</f>
        <v>14.056224899598394</v>
      </c>
      <c r="K27" s="32">
        <f>ROUND(J27*(1-((I27-14)/86)),2)</f>
        <v>9.14</v>
      </c>
      <c r="L27" s="33">
        <f>ROUND(J27*(1-((I27-15)/85)),2)</f>
        <v>9.24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3"/>
      <c r="F28" s="48"/>
      <c r="G28" s="48"/>
      <c r="H28" s="49"/>
      <c r="I28" s="50"/>
      <c r="J28" s="31"/>
      <c r="K28" s="32"/>
      <c r="L28" s="33"/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/>
      <c r="F29" s="48"/>
      <c r="G29" s="48"/>
      <c r="H29" s="49"/>
      <c r="I29" s="50"/>
      <c r="J29" s="31"/>
      <c r="K29" s="32"/>
      <c r="L29" s="33"/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>
        <v>82500</v>
      </c>
      <c r="F31" s="48">
        <v>166</v>
      </c>
      <c r="G31" s="48">
        <v>6</v>
      </c>
      <c r="H31" s="49">
        <v>1241</v>
      </c>
      <c r="I31" s="50">
        <v>44.4</v>
      </c>
      <c r="J31" s="31">
        <f>(H31*10/(F31*G31))</f>
        <v>12.459839357429718</v>
      </c>
      <c r="K31" s="32">
        <f>ROUND(J31*(1-((I31-14)/86)),2)</f>
        <v>8.06</v>
      </c>
      <c r="L31" s="33">
        <f>ROUND(J31*(1-((I31-15)/85)),2)</f>
        <v>8.15</v>
      </c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47"/>
      <c r="F32" s="48"/>
      <c r="G32" s="48"/>
      <c r="H32" s="49"/>
      <c r="I32" s="50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47">
        <v>82500</v>
      </c>
      <c r="F34" s="48">
        <v>166</v>
      </c>
      <c r="G34" s="48">
        <v>6</v>
      </c>
      <c r="H34" s="49">
        <v>1182</v>
      </c>
      <c r="I34" s="50">
        <v>44</v>
      </c>
      <c r="J34" s="31">
        <f>(H34*10/(F34*G34))</f>
        <v>11.867469879518072</v>
      </c>
      <c r="K34" s="32">
        <f>ROUND(J34*(1-((I34-14)/86)),2)</f>
        <v>7.73</v>
      </c>
      <c r="L34" s="33">
        <f>ROUND(J34*(1-((I34-15)/85)),2)</f>
        <v>7.82</v>
      </c>
    </row>
    <row r="35" spans="3:12" ht="15">
      <c r="C35" s="46">
        <v>25</v>
      </c>
      <c r="D35" s="26" t="s">
        <v>51</v>
      </c>
      <c r="E35" s="51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47">
        <v>82500</v>
      </c>
      <c r="F36" s="48">
        <v>166</v>
      </c>
      <c r="G36" s="48">
        <v>6</v>
      </c>
      <c r="H36" s="49">
        <v>1330</v>
      </c>
      <c r="I36" s="50">
        <v>44.2</v>
      </c>
      <c r="J36" s="31">
        <f>(H36*10/(F36*G36))</f>
        <v>13.353413654618475</v>
      </c>
      <c r="K36" s="32">
        <f>ROUND(J36*(1-((I36-14)/86)),2)</f>
        <v>8.66</v>
      </c>
      <c r="L36" s="33">
        <f>ROUND(J36*(1-((I36-15)/85)),2)</f>
        <v>8.77</v>
      </c>
    </row>
    <row r="37" spans="3:12" ht="15">
      <c r="C37" s="46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46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44.025</v>
      </c>
      <c r="J42" s="67">
        <f>AVERAGE(J13:J41)</f>
        <v>12.552710843373493</v>
      </c>
      <c r="K42" s="67">
        <f>AVERAGE(K13:K41)</f>
        <v>8.168750000000001</v>
      </c>
      <c r="L42" s="67">
        <f>AVERAGE(L13:L41)</f>
        <v>8.26375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H28"/>
  <sheetViews>
    <sheetView tabSelected="1" zoomScalePageLayoutView="0" workbookViewId="0" topLeftCell="A3">
      <selection activeCell="E13" sqref="E13"/>
    </sheetView>
  </sheetViews>
  <sheetFormatPr defaultColWidth="9.00390625" defaultRowHeight="12.75"/>
  <cols>
    <col min="2" max="2" width="26.625" style="0" customWidth="1"/>
    <col min="3" max="3" width="13.25390625" style="0" bestFit="1" customWidth="1"/>
    <col min="4" max="4" width="14.625" style="0" customWidth="1"/>
    <col min="5" max="5" width="13.00390625" style="0" customWidth="1"/>
    <col min="6" max="6" width="16.125" style="0" customWidth="1"/>
    <col min="7" max="7" width="13.25390625" style="0" customWidth="1"/>
    <col min="8" max="8" width="12.75390625" style="0" customWidth="1"/>
  </cols>
  <sheetData>
    <row r="1" ht="3" customHeight="1"/>
    <row r="2" ht="3.75" customHeight="1"/>
    <row r="3" ht="4.5" customHeight="1">
      <c r="B3" s="1"/>
    </row>
    <row r="4" ht="22.5">
      <c r="B4" s="80" t="s">
        <v>116</v>
      </c>
    </row>
    <row r="5" ht="17.25" customHeight="1">
      <c r="B5" s="81" t="s">
        <v>117</v>
      </c>
    </row>
    <row r="6" ht="20.25">
      <c r="B6" s="81" t="s">
        <v>118</v>
      </c>
    </row>
    <row r="7" ht="19.5" customHeight="1">
      <c r="B7" s="81" t="s">
        <v>119</v>
      </c>
    </row>
    <row r="8" spans="1:2" ht="16.5" thickBot="1">
      <c r="A8" s="5"/>
      <c r="B8" s="82" t="s">
        <v>120</v>
      </c>
    </row>
    <row r="9" spans="2:8" ht="15">
      <c r="B9" s="83" t="s">
        <v>3</v>
      </c>
      <c r="C9" s="84"/>
      <c r="D9" s="84" t="s">
        <v>121</v>
      </c>
      <c r="E9" s="84" t="s">
        <v>122</v>
      </c>
      <c r="F9" s="84" t="s">
        <v>123</v>
      </c>
      <c r="G9" s="84" t="s">
        <v>124</v>
      </c>
      <c r="H9" s="85" t="s">
        <v>125</v>
      </c>
    </row>
    <row r="10" spans="1:8" ht="18.75" thickBot="1">
      <c r="A10" s="6"/>
      <c r="B10" s="86" t="s">
        <v>15</v>
      </c>
      <c r="C10" s="87" t="s">
        <v>126</v>
      </c>
      <c r="D10" s="88" t="s">
        <v>127</v>
      </c>
      <c r="E10" s="89" t="s">
        <v>128</v>
      </c>
      <c r="F10" s="90" t="s">
        <v>129</v>
      </c>
      <c r="G10" s="91" t="s">
        <v>23</v>
      </c>
      <c r="H10" s="92" t="s">
        <v>130</v>
      </c>
    </row>
    <row r="11" spans="2:8" ht="18">
      <c r="B11" s="93" t="s">
        <v>131</v>
      </c>
      <c r="C11" s="94">
        <v>230</v>
      </c>
      <c r="D11" s="95">
        <f>COUNT('10-ISO-ZIARNO-Chodeczek'!E15,'10-ISO-ZIARNO-Łuczak'!E15,'10-ISO-ZIARNO-Śliż'!E15,'10-ISO-ZIARNO-Gajdemski'!E15,'10-ISO-ZIARNO-Szymańczak'!E15,'10-ISO-ZIARNO-Bartoszek'!E15,'10-ISO-ZIARNO-Gruźliński'!E15,'10-ISO-ZIARNO-Chodów'!E15,'10-ISO-ZIARNO-Dutkowski'!E15,'10-ISO-ZIARNO-Nawrot Wlkp'!E15,'10-ISO-ZIARNO-Grzelak'!E15,'10-ISO-ZIARNO-Frątczak'!E15,'10-ISO-ZIARNO-Florkowski'!E15,'10-ISO-ZIARNO-Kosieczyn'!E15,'10-ISO-ZIARNO-Skibiński'!E15,'10-ISO-ZIARNO-Górczak'!E15,'10-ISO-ZIARNO-Wojciechowski'!E15,'10-ISO-ZIARNO-Szymanowski'!E15,'10-ISO-ZIARNO-Seraszek'!E15,'10-ISO-ZIARNO-Sokołowo'!E15,'10-ISO-ZIARNO-Rusko'!E15,'10-ISO-ZIARNO-Piotrowo'!E15,'10-ISO-ZIARNO-Klonówiec'!E15,'10-ISO-ZIARNO-Pawłowice'!E15,'10-ISO-ZIARNO-Długie Stare'!E15,'10-ISO-ZIARNO-Bujak'!E15,'10-ISO-ZIARNO-Kasperek'!E15,'10-ISO-ZIARNO-Żabice'!E15)</f>
        <v>20</v>
      </c>
      <c r="E11" s="96">
        <f>AVERAGE('10-ISO-ZIARNO-Chodeczek'!E15,'10-ISO-ZIARNO-Łuczak'!E15,'10-ISO-ZIARNO-Śliż'!E15,'10-ISO-ZIARNO-Gajdemski'!E15,'10-ISO-ZIARNO-Szymańczak'!E15,'10-ISO-ZIARNO-Bartoszek'!E15,'10-ISO-ZIARNO-Gruźliński'!E15,'10-ISO-ZIARNO-Chodów'!E15,'10-ISO-ZIARNO-Dutkowski'!E15,'10-ISO-ZIARNO-Nawrot Wlkp'!E15,'10-ISO-ZIARNO-Grzelak'!E15,'10-ISO-ZIARNO-Frątczak'!E15,'10-ISO-ZIARNO-Florkowski'!E15,'10-ISO-ZIARNO-Kosieczyn'!E15,'10-ISO-ZIARNO-Skibiński'!E15,'10-ISO-ZIARNO-Górczak'!E15,'10-ISO-ZIARNO-Wojciechowski'!E15,'10-ISO-ZIARNO-Szymanowski'!E15,'10-ISO-ZIARNO-Seraszek'!E15,'10-ISO-ZIARNO-Sokołowo'!E15,'10-ISO-ZIARNO-Rusko'!E15,'10-ISO-ZIARNO-Piotrowo'!E15,'10-ISO-ZIARNO-Klonówiec'!E15,'10-ISO-ZIARNO-Pawłowice'!E15,'10-ISO-ZIARNO-Długie Stare'!E15,'10-ISO-ZIARNO-Bujak'!E15,'10-ISO-ZIARNO-Kasperek'!E15,'10-ISO-ZIARNO-Żabice'!E15)</f>
        <v>77673.55</v>
      </c>
      <c r="F11" s="97">
        <f>AVERAGE('10-ISO-ZIARNO-Chodeczek'!I15,'10-ISO-ZIARNO-Łuczak'!I15,'10-ISO-ZIARNO-Śliż'!I15,'10-ISO-ZIARNO-Gajdemski'!I15,'10-ISO-ZIARNO-Szymańczak'!I15,'10-ISO-ZIARNO-Bartoszek'!I15,'10-ISO-ZIARNO-Gruźliński'!I15,'10-ISO-ZIARNO-Chodów'!I15,'10-ISO-ZIARNO-Dutkowski'!I15,'10-ISO-ZIARNO-Nawrot Wlkp'!I15,'10-ISO-ZIARNO-Grzelak'!I15,'10-ISO-ZIARNO-Frątczak'!I15,'10-ISO-ZIARNO-Florkowski'!I15,'10-ISO-ZIARNO-Kosieczyn'!I15,'10-ISO-ZIARNO-Skibiński'!I15,'10-ISO-ZIARNO-Górczak'!I15,'10-ISO-ZIARNO-Wojciechowski'!I15,'10-ISO-ZIARNO-Szymanowski'!I15,'10-ISO-ZIARNO-Seraszek'!I15,'10-ISO-ZIARNO-Sokołowo'!I15,'10-ISO-ZIARNO-Rusko'!I15,'10-ISO-ZIARNO-Piotrowo'!I15,'10-ISO-ZIARNO-Klonówiec'!I15,'10-ISO-ZIARNO-Pawłowice'!I15,'10-ISO-ZIARNO-Długie Stare'!I15,'10-ISO-ZIARNO-Bujak'!I15,'10-ISO-ZIARNO-Kasperek'!I15,'10-ISO-ZIARNO-Żabice'!I15)</f>
        <v>32.9</v>
      </c>
      <c r="G11" s="98">
        <f>AVERAGE('10-ISO-ZIARNO-Chodeczek'!L15,'10-ISO-ZIARNO-Łuczak'!L15,'10-ISO-ZIARNO-Śliż'!L15,'10-ISO-ZIARNO-Gajdemski'!L15,'10-ISO-ZIARNO-Szymańczak'!L15,'10-ISO-ZIARNO-Bartoszek'!L15,'10-ISO-ZIARNO-Gruźliński'!L15,'10-ISO-ZIARNO-Chodów'!L15,'10-ISO-ZIARNO-Dutkowski'!L15,'10-ISO-ZIARNO-Nawrot Wlkp'!L15,'10-ISO-ZIARNO-Grzelak'!L15,'10-ISO-ZIARNO-Frątczak'!L15,'10-ISO-ZIARNO-Florkowski'!L15,'10-ISO-ZIARNO-Kosieczyn'!L15,'10-ISO-ZIARNO-Skibiński'!L15,'10-ISO-ZIARNO-Górczak'!L15,'10-ISO-ZIARNO-Wojciechowski'!L15,'10-ISO-ZIARNO-Szymanowski'!L15,'10-ISO-ZIARNO-Seraszek'!L15,'10-ISO-ZIARNO-Sokołowo'!L15,'10-ISO-ZIARNO-Rusko'!L15,'10-ISO-ZIARNO-Piotrowo'!L15,'10-ISO-ZIARNO-Klonówiec'!L15,'10-ISO-ZIARNO-Pawłowice'!L15,'10-ISO-ZIARNO-Długie Stare'!L15,'10-ISO-ZIARNO-Bujak'!L15,'10-ISO-ZIARNO-Kasperek'!L15,'10-ISO-ZIARNO-Żabice'!L15)</f>
        <v>8.430499999999999</v>
      </c>
      <c r="H11" s="99">
        <f>MAX('10-ISO-ZIARNO-Chodeczek'!L15,'10-ISO-ZIARNO-Łuczak'!L15,'10-ISO-ZIARNO-Śliż'!L15,'10-ISO-ZIARNO-Gajdemski'!L15,'10-ISO-ZIARNO-Szymańczak'!L15,'10-ISO-ZIARNO-Bartoszek'!L15,'10-ISO-ZIARNO-Gruźliński'!L15,'10-ISO-ZIARNO-Chodów'!L15,'10-ISO-ZIARNO-Dutkowski'!L15,'10-ISO-ZIARNO-Nawrot Wlkp'!L15,'10-ISO-ZIARNO-Grzelak'!L15,'10-ISO-ZIARNO-Frątczak'!L15,'10-ISO-ZIARNO-Florkowski'!L15,'10-ISO-ZIARNO-Kosieczyn'!L15,'10-ISO-ZIARNO-Skibiński'!L15,'10-ISO-ZIARNO-Górczak'!L15,'10-ISO-ZIARNO-Wojciechowski'!L15,'10-ISO-ZIARNO-Szymanowski'!L15,'10-ISO-ZIARNO-Seraszek'!L15,'10-ISO-ZIARNO-Sokołowo'!L15,'10-ISO-ZIARNO-Rusko'!L15,'10-ISO-ZIARNO-Piotrowo'!L15,'10-ISO-ZIARNO-Klonówiec'!L15,'10-ISO-ZIARNO-Pawłowice'!L15,'10-ISO-ZIARNO-Długie Stare'!L15,'10-ISO-ZIARNO-Bujak'!L15,'10-ISO-ZIARNO-Kasperek'!L15,'10-ISO-ZIARNO-Żabice'!L15)</f>
        <v>9.81</v>
      </c>
    </row>
    <row r="12" spans="2:8" ht="18">
      <c r="B12" s="100" t="s">
        <v>132</v>
      </c>
      <c r="C12" s="101">
        <v>250</v>
      </c>
      <c r="D12" s="102">
        <f>COUNT('10-ISO-ZIARNO-Chodeczek'!E16,'10-ISO-ZIARNO-Łuczak'!E16,'10-ISO-ZIARNO-Śliż'!E16,'10-ISO-ZIARNO-Gajdemski'!E16,'10-ISO-ZIARNO-Szymańczak'!E16,'10-ISO-ZIARNO-Bartoszek'!E16,'10-ISO-ZIARNO-Gruźliński'!E16,'10-ISO-ZIARNO-Chodów'!E16,'10-ISO-ZIARNO-Dutkowski'!E16,'10-ISO-ZIARNO-Nawrot Wlkp'!E16,'10-ISO-ZIARNO-Grzelak'!E16,'10-ISO-ZIARNO-Frątczak'!E16,'10-ISO-ZIARNO-Florkowski'!E16,'10-ISO-ZIARNO-Kosieczyn'!E16,'10-ISO-ZIARNO-Skibiński'!E16,'10-ISO-ZIARNO-Górczak'!E16,'10-ISO-ZIARNO-Wojciechowski'!E16,'10-ISO-ZIARNO-Szymanowski'!E16,'10-ISO-ZIARNO-Seraszek'!E16,'10-ISO-ZIARNO-Sokołowo'!E16,'10-ISO-ZIARNO-Rusko'!E16,'10-ISO-ZIARNO-Piotrowo'!E16,'10-ISO-ZIARNO-Klonówiec'!E16,'10-ISO-ZIARNO-Pawłowice'!E16,'10-ISO-ZIARNO-Długie Stare'!E16,'10-ISO-ZIARNO-Bujak'!E16,'10-ISO-ZIARNO-Kasperek'!E16,'10-ISO-ZIARNO-Żabice'!E16)</f>
        <v>13</v>
      </c>
      <c r="E12" s="103">
        <f>AVERAGE('10-ISO-ZIARNO-Chodeczek'!E16,'10-ISO-ZIARNO-Łuczak'!E16,'10-ISO-ZIARNO-Śliż'!E16,'10-ISO-ZIARNO-Gajdemski'!E16,'10-ISO-ZIARNO-Szymańczak'!E16,'10-ISO-ZIARNO-Bartoszek'!E16,'10-ISO-ZIARNO-Gruźliński'!E16,'10-ISO-ZIARNO-Chodów'!E16,'10-ISO-ZIARNO-Dutkowski'!E16,'10-ISO-ZIARNO-Nawrot Wlkp'!E16,'10-ISO-ZIARNO-Grzelak'!E16,'10-ISO-ZIARNO-Frątczak'!E16,'10-ISO-ZIARNO-Florkowski'!E16,'10-ISO-ZIARNO-Kosieczyn'!E16,'10-ISO-ZIARNO-Skibiński'!E16,'10-ISO-ZIARNO-Górczak'!E16,'10-ISO-ZIARNO-Wojciechowski'!E16,'10-ISO-ZIARNO-Szymanowski'!E16,'10-ISO-ZIARNO-Seraszek'!E16,'10-ISO-ZIARNO-Sokołowo'!E16,'10-ISO-ZIARNO-Rusko'!E16,'10-ISO-ZIARNO-Piotrowo'!E16,'10-ISO-ZIARNO-Klonówiec'!E16,'10-ISO-ZIARNO-Pawłowice'!E16,'10-ISO-ZIARNO-Długie Stare'!E16,'10-ISO-ZIARNO-Bujak'!E16,'10-ISO-ZIARNO-Kasperek'!E16,'10-ISO-ZIARNO-Żabice'!E16)</f>
        <v>80546.15384615384</v>
      </c>
      <c r="F12" s="104">
        <f>AVERAGE('10-ISO-ZIARNO-Chodeczek'!I16,'10-ISO-ZIARNO-Łuczak'!I16,'10-ISO-ZIARNO-Śliż'!I16,'10-ISO-ZIARNO-Gajdemski'!I16,'10-ISO-ZIARNO-Szymańczak'!I16,'10-ISO-ZIARNO-Bartoszek'!I16,'10-ISO-ZIARNO-Gruźliński'!I16,'10-ISO-ZIARNO-Chodów'!I16,'10-ISO-ZIARNO-Dutkowski'!I16,'10-ISO-ZIARNO-Nawrot Wlkp'!I16,'10-ISO-ZIARNO-Grzelak'!I16,'10-ISO-ZIARNO-Frątczak'!I16,'10-ISO-ZIARNO-Florkowski'!I16,'10-ISO-ZIARNO-Kosieczyn'!I16,'10-ISO-ZIARNO-Skibiński'!I16,'10-ISO-ZIARNO-Górczak'!I16,'10-ISO-ZIARNO-Wojciechowski'!I16,'10-ISO-ZIARNO-Szymanowski'!I16,'10-ISO-ZIARNO-Seraszek'!I16,'10-ISO-ZIARNO-Sokołowo'!I16,'10-ISO-ZIARNO-Rusko'!I16,'10-ISO-ZIARNO-Piotrowo'!I16,'10-ISO-ZIARNO-Klonówiec'!I16,'10-ISO-ZIARNO-Pawłowice'!I16,'10-ISO-ZIARNO-Długie Stare'!I16,'10-ISO-ZIARNO-Bujak'!I16,'10-ISO-ZIARNO-Kasperek'!I16,'10-ISO-ZIARNO-Żabice'!I16)</f>
        <v>32.330769230769235</v>
      </c>
      <c r="G12" s="105">
        <f>AVERAGE('10-ISO-ZIARNO-Chodeczek'!L16,'10-ISO-ZIARNO-Łuczak'!L16,'10-ISO-ZIARNO-Śliż'!L16,'10-ISO-ZIARNO-Gajdemski'!L16,'10-ISO-ZIARNO-Szymańczak'!L16,'10-ISO-ZIARNO-Bartoszek'!L16,'10-ISO-ZIARNO-Gruźliński'!L16,'10-ISO-ZIARNO-Chodów'!L16,'10-ISO-ZIARNO-Dutkowski'!L16,'10-ISO-ZIARNO-Nawrot Wlkp'!L16,'10-ISO-ZIARNO-Grzelak'!L16,'10-ISO-ZIARNO-Frątczak'!L16,'10-ISO-ZIARNO-Florkowski'!L16,'10-ISO-ZIARNO-Kosieczyn'!L16,'10-ISO-ZIARNO-Skibiński'!L16,'10-ISO-ZIARNO-Górczak'!L16,'10-ISO-ZIARNO-Wojciechowski'!L16,'10-ISO-ZIARNO-Szymanowski'!L16,'10-ISO-ZIARNO-Seraszek'!L16,'10-ISO-ZIARNO-Sokołowo'!L16,'10-ISO-ZIARNO-Rusko'!L16,'10-ISO-ZIARNO-Piotrowo'!L16,'10-ISO-ZIARNO-Klonówiec'!L16,'10-ISO-ZIARNO-Pawłowice'!L16,'10-ISO-ZIARNO-Długie Stare'!L16,'10-ISO-ZIARNO-Bujak'!L16,'10-ISO-ZIARNO-Kasperek'!L16,'10-ISO-ZIARNO-Żabice'!L16)</f>
        <v>8.53076923076923</v>
      </c>
      <c r="H12" s="106">
        <f>MAX('10-ISO-ZIARNO-Chodeczek'!L16,'10-ISO-ZIARNO-Łuczak'!L16,'10-ISO-ZIARNO-Śliż'!L16,'10-ISO-ZIARNO-Gajdemski'!L16,'10-ISO-ZIARNO-Szymańczak'!L16,'10-ISO-ZIARNO-Bartoszek'!L16,'10-ISO-ZIARNO-Gruźliński'!L16,'10-ISO-ZIARNO-Chodów'!L16,'10-ISO-ZIARNO-Dutkowski'!L16,'10-ISO-ZIARNO-Nawrot Wlkp'!L16,'10-ISO-ZIARNO-Grzelak'!L16,'10-ISO-ZIARNO-Frątczak'!L16,'10-ISO-ZIARNO-Florkowski'!L16,'10-ISO-ZIARNO-Kosieczyn'!L16,'10-ISO-ZIARNO-Skibiński'!L16,'10-ISO-ZIARNO-Górczak'!L16,'10-ISO-ZIARNO-Wojciechowski'!L16,'10-ISO-ZIARNO-Szymanowski'!L16,'10-ISO-ZIARNO-Seraszek'!L16,'10-ISO-ZIARNO-Sokołowo'!L16,'10-ISO-ZIARNO-Rusko'!L16,'10-ISO-ZIARNO-Piotrowo'!L16,'10-ISO-ZIARNO-Klonówiec'!L16,'10-ISO-ZIARNO-Pawłowice'!L16,'10-ISO-ZIARNO-Długie Stare'!L16,'10-ISO-ZIARNO-Bujak'!L16,'10-ISO-ZIARNO-Kasperek'!L16,'10-ISO-ZIARNO-Żabice'!L16)</f>
        <v>10.3</v>
      </c>
    </row>
    <row r="13" spans="2:8" ht="18">
      <c r="B13" s="100" t="s">
        <v>133</v>
      </c>
      <c r="C13" s="101">
        <v>240</v>
      </c>
      <c r="D13" s="102">
        <f>COUNT('10-ISO-ZIARNO-Chodeczek'!E18,'10-ISO-ZIARNO-Łuczak'!E18,'10-ISO-ZIARNO-Śliż'!E18,'10-ISO-ZIARNO-Gajdemski'!E18,'10-ISO-ZIARNO-Szymańczak'!E18,'10-ISO-ZIARNO-Bartoszek'!E18,'10-ISO-ZIARNO-Gruźliński'!E18,'10-ISO-ZIARNO-Chodów'!E18,'10-ISO-ZIARNO-Dutkowski'!E18,'10-ISO-ZIARNO-Nawrot Wlkp'!E18,'10-ISO-ZIARNO-Grzelak'!E18,'10-ISO-ZIARNO-Frątczak'!E18,'10-ISO-ZIARNO-Florkowski'!E18,'10-ISO-ZIARNO-Kosieczyn'!E18,'10-ISO-ZIARNO-Skibiński'!E18,'10-ISO-ZIARNO-Górczak'!E18,'10-ISO-ZIARNO-Wojciechowski'!E18,'10-ISO-ZIARNO-Szymanowski'!E18,'10-ISO-ZIARNO-Seraszek'!E18,'10-ISO-ZIARNO-Sokołowo'!E18,'10-ISO-ZIARNO-Rusko'!E18,'10-ISO-ZIARNO-Piotrowo'!E18,'10-ISO-ZIARNO-Klonówiec'!E18,'10-ISO-ZIARNO-Pawłowice'!E18,'10-ISO-ZIARNO-Długie Stare'!E18,'10-ISO-ZIARNO-Bujak'!E18,'10-ISO-ZIARNO-Kasperek'!E18,'10-ISO-ZIARNO-Żabice'!E18)</f>
        <v>22</v>
      </c>
      <c r="E13" s="103">
        <f>AVERAGE('10-ISO-ZIARNO-Chodeczek'!E18,'10-ISO-ZIARNO-Łuczak'!E18,'10-ISO-ZIARNO-Śliż'!E18,'10-ISO-ZIARNO-Gajdemski'!E18,'10-ISO-ZIARNO-Szymańczak'!E18,'10-ISO-ZIARNO-Bartoszek'!E18,'10-ISO-ZIARNO-Gruźliński'!E18,'10-ISO-ZIARNO-Chodów'!E18,'10-ISO-ZIARNO-Dutkowski'!E18,'10-ISO-ZIARNO-Nawrot Wlkp'!E18,'10-ISO-ZIARNO-Grzelak'!E18,'10-ISO-ZIARNO-Frątczak'!E18,'10-ISO-ZIARNO-Florkowski'!E18,'10-ISO-ZIARNO-Kosieczyn'!E18,'10-ISO-ZIARNO-Skibiński'!E18,'10-ISO-ZIARNO-Górczak'!E18,'10-ISO-ZIARNO-Wojciechowski'!E18,'10-ISO-ZIARNO-Szymanowski'!E18,'10-ISO-ZIARNO-Seraszek'!E18,'10-ISO-ZIARNO-Sokołowo'!E18,'10-ISO-ZIARNO-Rusko'!E18,'10-ISO-ZIARNO-Piotrowo'!E18,'10-ISO-ZIARNO-Klonówiec'!E18,'10-ISO-ZIARNO-Pawłowice'!E18,'10-ISO-ZIARNO-Długie Stare'!E18,'10-ISO-ZIARNO-Bujak'!E18,'10-ISO-ZIARNO-Kasperek'!E18,'10-ISO-ZIARNO-Żabice'!E18)</f>
        <v>79128.04545454546</v>
      </c>
      <c r="F13" s="104">
        <f>AVERAGE('10-ISO-ZIARNO-Chodeczek'!I18,'10-ISO-ZIARNO-Łuczak'!I18,'10-ISO-ZIARNO-Śliż'!I18,'10-ISO-ZIARNO-Gajdemski'!I18,'10-ISO-ZIARNO-Szymańczak'!I18,'10-ISO-ZIARNO-Bartoszek'!I18,'10-ISO-ZIARNO-Gruźliński'!I18,'10-ISO-ZIARNO-Chodów'!I18,'10-ISO-ZIARNO-Dutkowski'!I18,'10-ISO-ZIARNO-Nawrot Wlkp'!I18,'10-ISO-ZIARNO-Grzelak'!I18,'10-ISO-ZIARNO-Frątczak'!I18,'10-ISO-ZIARNO-Florkowski'!I18,'10-ISO-ZIARNO-Kosieczyn'!I18,'10-ISO-ZIARNO-Skibiński'!I18,'10-ISO-ZIARNO-Górczak'!I18,'10-ISO-ZIARNO-Wojciechowski'!I18,'10-ISO-ZIARNO-Szymanowski'!I18,'10-ISO-ZIARNO-Seraszek'!I18,'10-ISO-ZIARNO-Sokołowo'!I18,'10-ISO-ZIARNO-Rusko'!I18,'10-ISO-ZIARNO-Piotrowo'!I18,'10-ISO-ZIARNO-Klonówiec'!I18,'10-ISO-ZIARNO-Pawłowice'!I18,'10-ISO-ZIARNO-Długie Stare'!I18,'10-ISO-ZIARNO-Bujak'!I18,'10-ISO-ZIARNO-Kasperek'!I18,'10-ISO-ZIARNO-Żabice'!I18)</f>
        <v>34.60454545454545</v>
      </c>
      <c r="G13" s="105">
        <f>AVERAGE('10-ISO-ZIARNO-Chodeczek'!L18,'10-ISO-ZIARNO-Łuczak'!L18,'10-ISO-ZIARNO-Śliż'!L18,'10-ISO-ZIARNO-Gajdemski'!L18,'10-ISO-ZIARNO-Szymańczak'!L18,'10-ISO-ZIARNO-Bartoszek'!L18,'10-ISO-ZIARNO-Gruźliński'!L18,'10-ISO-ZIARNO-Chodów'!L18,'10-ISO-ZIARNO-Dutkowski'!L18,'10-ISO-ZIARNO-Nawrot Wlkp'!L18,'10-ISO-ZIARNO-Grzelak'!L18,'10-ISO-ZIARNO-Frątczak'!L18,'10-ISO-ZIARNO-Florkowski'!L18,'10-ISO-ZIARNO-Kosieczyn'!L18,'10-ISO-ZIARNO-Skibiński'!L18,'10-ISO-ZIARNO-Górczak'!L18,'10-ISO-ZIARNO-Wojciechowski'!L18,'10-ISO-ZIARNO-Szymanowski'!L18,'10-ISO-ZIARNO-Seraszek'!L18,'10-ISO-ZIARNO-Sokołowo'!L18,'10-ISO-ZIARNO-Rusko'!L18,'10-ISO-ZIARNO-Piotrowo'!L18,'10-ISO-ZIARNO-Klonówiec'!L18,'10-ISO-ZIARNO-Pawłowice'!L18,'10-ISO-ZIARNO-Długie Stare'!L18,'10-ISO-ZIARNO-Bujak'!L18,'10-ISO-ZIARNO-Kasperek'!L18,'10-ISO-ZIARNO-Żabice'!L18)</f>
        <v>8.324545454545452</v>
      </c>
      <c r="H13" s="106">
        <f>MAX('10-ISO-ZIARNO-Chodeczek'!L18,'10-ISO-ZIARNO-Łuczak'!L18,'10-ISO-ZIARNO-Śliż'!L18,'10-ISO-ZIARNO-Gajdemski'!L18,'10-ISO-ZIARNO-Szymańczak'!L18,'10-ISO-ZIARNO-Bartoszek'!L18,'10-ISO-ZIARNO-Gruźliński'!L18,'10-ISO-ZIARNO-Chodów'!L18,'10-ISO-ZIARNO-Dutkowski'!L18,'10-ISO-ZIARNO-Nawrot Wlkp'!L18,'10-ISO-ZIARNO-Grzelak'!L18,'10-ISO-ZIARNO-Frątczak'!L18,'10-ISO-ZIARNO-Florkowski'!L18,'10-ISO-ZIARNO-Kosieczyn'!L18,'10-ISO-ZIARNO-Skibiński'!L18,'10-ISO-ZIARNO-Górczak'!L18,'10-ISO-ZIARNO-Wojciechowski'!L18,'10-ISO-ZIARNO-Szymanowski'!L18,'10-ISO-ZIARNO-Seraszek'!L18,'10-ISO-ZIARNO-Sokołowo'!L18,'10-ISO-ZIARNO-Rusko'!L18,'10-ISO-ZIARNO-Piotrowo'!L18,'10-ISO-ZIARNO-Klonówiec'!L18,'10-ISO-ZIARNO-Pawłowice'!L18,'10-ISO-ZIARNO-Długie Stare'!L18,'10-ISO-ZIARNO-Bujak'!L18,'10-ISO-ZIARNO-Kasperek'!L18,'10-ISO-ZIARNO-Żabice'!L18)</f>
        <v>10.75</v>
      </c>
    </row>
    <row r="14" spans="2:8" ht="18">
      <c r="B14" s="107" t="s">
        <v>134</v>
      </c>
      <c r="C14" s="108">
        <v>250</v>
      </c>
      <c r="D14" s="109">
        <f>COUNT('10-ISO-ZIARNO-Chodeczek'!E19,'10-ISO-ZIARNO-Łuczak'!E19,'10-ISO-ZIARNO-Śliż'!E19,'10-ISO-ZIARNO-Gajdemski'!E19,'10-ISO-ZIARNO-Szymańczak'!E19,'10-ISO-ZIARNO-Bartoszek'!E19,'10-ISO-ZIARNO-Gruźliński'!E19,'10-ISO-ZIARNO-Chodów'!E19,'10-ISO-ZIARNO-Dutkowski'!E19,'10-ISO-ZIARNO-Nawrot Wlkp'!E19,'10-ISO-ZIARNO-Grzelak'!E19,'10-ISO-ZIARNO-Frątczak'!E19,'10-ISO-ZIARNO-Florkowski'!E19,'10-ISO-ZIARNO-Kosieczyn'!E19,'10-ISO-ZIARNO-Skibiński'!E19,'10-ISO-ZIARNO-Górczak'!E19,'10-ISO-ZIARNO-Wojciechowski'!E19,'10-ISO-ZIARNO-Szymanowski'!E19,'10-ISO-ZIARNO-Seraszek'!E19,'10-ISO-ZIARNO-Sokołowo'!E19,'10-ISO-ZIARNO-Rusko'!E19,'10-ISO-ZIARNO-Piotrowo'!E19,'10-ISO-ZIARNO-Klonówiec'!E19,'10-ISO-ZIARNO-Pawłowice'!E19,'10-ISO-ZIARNO-Długie Stare'!E19,'10-ISO-ZIARNO-Bujak'!E19,'10-ISO-ZIARNO-Kasperek'!E19,'10-ISO-ZIARNO-Żabice'!E19)</f>
        <v>6</v>
      </c>
      <c r="E14" s="110">
        <f>AVERAGE('10-ISO-ZIARNO-Chodeczek'!E19,'10-ISO-ZIARNO-Łuczak'!E19,'10-ISO-ZIARNO-Śliż'!E19,'10-ISO-ZIARNO-Gajdemski'!E19,'10-ISO-ZIARNO-Szymańczak'!E19,'10-ISO-ZIARNO-Bartoszek'!E19,'10-ISO-ZIARNO-Gruźliński'!E19,'10-ISO-ZIARNO-Chodów'!E19,'10-ISO-ZIARNO-Dutkowski'!E19,'10-ISO-ZIARNO-Nawrot Wlkp'!E19,'10-ISO-ZIARNO-Grzelak'!E19,'10-ISO-ZIARNO-Frątczak'!E19,'10-ISO-ZIARNO-Florkowski'!E19,'10-ISO-ZIARNO-Kosieczyn'!E19,'10-ISO-ZIARNO-Skibiński'!E19,'10-ISO-ZIARNO-Górczak'!E19,'10-ISO-ZIARNO-Wojciechowski'!E19,'10-ISO-ZIARNO-Szymanowski'!E19,'10-ISO-ZIARNO-Seraszek'!E19,'10-ISO-ZIARNO-Sokołowo'!E19,'10-ISO-ZIARNO-Rusko'!E19,'10-ISO-ZIARNO-Piotrowo'!E19,'10-ISO-ZIARNO-Klonówiec'!E19,'10-ISO-ZIARNO-Pawłowice'!E19,'10-ISO-ZIARNO-Długie Stare'!E19,'10-ISO-ZIARNO-Bujak'!E19,'10-ISO-ZIARNO-Kasperek'!E19,'10-ISO-ZIARNO-Żabice'!E19)</f>
        <v>79879.33333333333</v>
      </c>
      <c r="F14" s="111">
        <f>AVERAGE('10-ISO-ZIARNO-Chodeczek'!I19,'10-ISO-ZIARNO-Łuczak'!I19,'10-ISO-ZIARNO-Śliż'!I19,'10-ISO-ZIARNO-Gajdemski'!I19,'10-ISO-ZIARNO-Szymańczak'!I19,'10-ISO-ZIARNO-Bartoszek'!I19,'10-ISO-ZIARNO-Gruźliński'!I19,'10-ISO-ZIARNO-Chodów'!I19,'10-ISO-ZIARNO-Dutkowski'!I19,'10-ISO-ZIARNO-Nawrot Wlkp'!I19,'10-ISO-ZIARNO-Grzelak'!I19,'10-ISO-ZIARNO-Frątczak'!I19,'10-ISO-ZIARNO-Florkowski'!I19,'10-ISO-ZIARNO-Kosieczyn'!I19,'10-ISO-ZIARNO-Skibiński'!I19,'10-ISO-ZIARNO-Górczak'!I19,'10-ISO-ZIARNO-Wojciechowski'!I19,'10-ISO-ZIARNO-Szymanowski'!I19,'10-ISO-ZIARNO-Seraszek'!I19,'10-ISO-ZIARNO-Sokołowo'!I19,'10-ISO-ZIARNO-Rusko'!I19,'10-ISO-ZIARNO-Piotrowo'!I19,'10-ISO-ZIARNO-Klonówiec'!I19,'10-ISO-ZIARNO-Pawłowice'!I19,'10-ISO-ZIARNO-Długie Stare'!I19,'10-ISO-ZIARNO-Bujak'!I19,'10-ISO-ZIARNO-Kasperek'!I19,'10-ISO-ZIARNO-Żabice'!I19)</f>
        <v>34.25</v>
      </c>
      <c r="G14" s="112">
        <f>AVERAGE('10-ISO-ZIARNO-Chodeczek'!L19,'10-ISO-ZIARNO-Łuczak'!L19,'10-ISO-ZIARNO-Śliż'!L19,'10-ISO-ZIARNO-Gajdemski'!L19,'10-ISO-ZIARNO-Szymańczak'!L19,'10-ISO-ZIARNO-Bartoszek'!L19,'10-ISO-ZIARNO-Gruźliński'!L19,'10-ISO-ZIARNO-Chodów'!L19,'10-ISO-ZIARNO-Dutkowski'!L19,'10-ISO-ZIARNO-Nawrot Wlkp'!L19,'10-ISO-ZIARNO-Grzelak'!L19,'10-ISO-ZIARNO-Frątczak'!L19,'10-ISO-ZIARNO-Florkowski'!L19,'10-ISO-ZIARNO-Kosieczyn'!L19,'10-ISO-ZIARNO-Skibiński'!L19,'10-ISO-ZIARNO-Górczak'!L19,'10-ISO-ZIARNO-Wojciechowski'!L19,'10-ISO-ZIARNO-Szymanowski'!L19,'10-ISO-ZIARNO-Seraszek'!L19,'10-ISO-ZIARNO-Sokołowo'!L19,'10-ISO-ZIARNO-Rusko'!L19,'10-ISO-ZIARNO-Piotrowo'!L19,'10-ISO-ZIARNO-Klonówiec'!L19,'10-ISO-ZIARNO-Pawłowice'!L19,'10-ISO-ZIARNO-Długie Stare'!L19,'10-ISO-ZIARNO-Bujak'!L19,'10-ISO-ZIARNO-Kasperek'!L19,'10-ISO-ZIARNO-Żabice'!L19)</f>
        <v>9.061666666666667</v>
      </c>
      <c r="H14" s="113">
        <f>MAX('10-ISO-ZIARNO-Chodeczek'!L19,'10-ISO-ZIARNO-Łuczak'!L19,'10-ISO-ZIARNO-Śliż'!L19,'10-ISO-ZIARNO-Gajdemski'!L19,'10-ISO-ZIARNO-Szymańczak'!L19,'10-ISO-ZIARNO-Bartoszek'!L19,'10-ISO-ZIARNO-Gruźliński'!L19,'10-ISO-ZIARNO-Chodów'!L19,'10-ISO-ZIARNO-Dutkowski'!L19,'10-ISO-ZIARNO-Nawrot Wlkp'!L19,'10-ISO-ZIARNO-Grzelak'!L19,'10-ISO-ZIARNO-Frątczak'!L19,'10-ISO-ZIARNO-Florkowski'!L19,'10-ISO-ZIARNO-Kosieczyn'!L19,'10-ISO-ZIARNO-Skibiński'!L19,'10-ISO-ZIARNO-Górczak'!L19,'10-ISO-ZIARNO-Wojciechowski'!L19,'10-ISO-ZIARNO-Szymanowski'!L19,'10-ISO-ZIARNO-Seraszek'!L19,'10-ISO-ZIARNO-Sokołowo'!L19,'10-ISO-ZIARNO-Rusko'!L19,'10-ISO-ZIARNO-Piotrowo'!L19,'10-ISO-ZIARNO-Klonówiec'!L19,'10-ISO-ZIARNO-Pawłowice'!L19,'10-ISO-ZIARNO-Długie Stare'!L19,'10-ISO-ZIARNO-Bujak'!L19,'10-ISO-ZIARNO-Kasperek'!L19,'10-ISO-ZIARNO-Żabice'!L19)</f>
        <v>11.82</v>
      </c>
    </row>
    <row r="15" spans="2:8" ht="18">
      <c r="B15" s="107" t="s">
        <v>135</v>
      </c>
      <c r="C15" s="108">
        <v>260</v>
      </c>
      <c r="D15" s="109">
        <f>COUNT('10-ISO-ZIARNO-Chodeczek'!E22,'10-ISO-ZIARNO-Łuczak'!E22,'10-ISO-ZIARNO-Śliż'!E22,'10-ISO-ZIARNO-Gajdemski'!E22,'10-ISO-ZIARNO-Szymańczak'!E22,'10-ISO-ZIARNO-Bartoszek'!E22,'10-ISO-ZIARNO-Gruźliński'!E22,'10-ISO-ZIARNO-Chodów'!E22,'10-ISO-ZIARNO-Dutkowski'!E22,'10-ISO-ZIARNO-Nawrot Wlkp'!E22,'10-ISO-ZIARNO-Grzelak'!E22,'10-ISO-ZIARNO-Frątczak'!E22,'10-ISO-ZIARNO-Florkowski'!E22,'10-ISO-ZIARNO-Kosieczyn'!E22,'10-ISO-ZIARNO-Skibiński'!E22,'10-ISO-ZIARNO-Górczak'!E22,'10-ISO-ZIARNO-Wojciechowski'!E22,'10-ISO-ZIARNO-Szymanowski'!E22,'10-ISO-ZIARNO-Seraszek'!E22,'10-ISO-ZIARNO-Sokołowo'!E22,'10-ISO-ZIARNO-Rusko'!E22,'10-ISO-ZIARNO-Piotrowo'!E22,'10-ISO-ZIARNO-Klonówiec'!E22,'10-ISO-ZIARNO-Pawłowice'!E22,'10-ISO-ZIARNO-Długie Stare'!E22,'10-ISO-ZIARNO-Bujak'!E22,'10-ISO-ZIARNO-Kasperek'!E22,'10-ISO-ZIARNO-Żabice'!E22)</f>
        <v>24</v>
      </c>
      <c r="E15" s="110">
        <f>AVERAGE('10-ISO-ZIARNO-Chodeczek'!E22,'10-ISO-ZIARNO-Łuczak'!E22,'10-ISO-ZIARNO-Śliż'!E22,'10-ISO-ZIARNO-Gajdemski'!E22,'10-ISO-ZIARNO-Szymańczak'!E22,'10-ISO-ZIARNO-Bartoszek'!E22,'10-ISO-ZIARNO-Gruźliński'!E22,'10-ISO-ZIARNO-Chodów'!E22,'10-ISO-ZIARNO-Dutkowski'!E22,'10-ISO-ZIARNO-Nawrot Wlkp'!E22,'10-ISO-ZIARNO-Grzelak'!E22,'10-ISO-ZIARNO-Frątczak'!E22,'10-ISO-ZIARNO-Florkowski'!E22,'10-ISO-ZIARNO-Kosieczyn'!E22,'10-ISO-ZIARNO-Skibiński'!E22,'10-ISO-ZIARNO-Górczak'!E22,'10-ISO-ZIARNO-Wojciechowski'!E22,'10-ISO-ZIARNO-Szymanowski'!E22,'10-ISO-ZIARNO-Seraszek'!E22,'10-ISO-ZIARNO-Sokołowo'!E22,'10-ISO-ZIARNO-Rusko'!E22,'10-ISO-ZIARNO-Piotrowo'!E22,'10-ISO-ZIARNO-Klonówiec'!E22,'10-ISO-ZIARNO-Pawłowice'!E22,'10-ISO-ZIARNO-Długie Stare'!E22,'10-ISO-ZIARNO-Bujak'!E22,'10-ISO-ZIARNO-Kasperek'!E22,'10-ISO-ZIARNO-Żabice'!E22)</f>
        <v>80143.83333333333</v>
      </c>
      <c r="F15" s="111">
        <f>AVERAGE('10-ISO-ZIARNO-Chodeczek'!I22,'10-ISO-ZIARNO-Łuczak'!I22,'10-ISO-ZIARNO-Śliż'!I22,'10-ISO-ZIARNO-Gajdemski'!I22,'10-ISO-ZIARNO-Szymańczak'!I22,'10-ISO-ZIARNO-Bartoszek'!I22,'10-ISO-ZIARNO-Gruźliński'!I22,'10-ISO-ZIARNO-Chodów'!I22,'10-ISO-ZIARNO-Dutkowski'!I22,'10-ISO-ZIARNO-Nawrot Wlkp'!I22,'10-ISO-ZIARNO-Grzelak'!I22,'10-ISO-ZIARNO-Frątczak'!I22,'10-ISO-ZIARNO-Florkowski'!I22,'10-ISO-ZIARNO-Kosieczyn'!I22,'10-ISO-ZIARNO-Skibiński'!I22,'10-ISO-ZIARNO-Górczak'!I22,'10-ISO-ZIARNO-Wojciechowski'!I22,'10-ISO-ZIARNO-Szymanowski'!I22,'10-ISO-ZIARNO-Seraszek'!I22,'10-ISO-ZIARNO-Sokołowo'!I22,'10-ISO-ZIARNO-Rusko'!I22,'10-ISO-ZIARNO-Piotrowo'!I22,'10-ISO-ZIARNO-Klonówiec'!I22,'10-ISO-ZIARNO-Pawłowice'!I22,'10-ISO-ZIARNO-Długie Stare'!I22,'10-ISO-ZIARNO-Bujak'!I22,'10-ISO-ZIARNO-Kasperek'!I22,'10-ISO-ZIARNO-Żabice'!I22)</f>
        <v>34.8375</v>
      </c>
      <c r="G15" s="112">
        <f>AVERAGE('10-ISO-ZIARNO-Chodeczek'!L22,'10-ISO-ZIARNO-Łuczak'!L22,'10-ISO-ZIARNO-Śliż'!L22,'10-ISO-ZIARNO-Gajdemski'!L22,'10-ISO-ZIARNO-Szymańczak'!L22,'10-ISO-ZIARNO-Bartoszek'!L22,'10-ISO-ZIARNO-Gruźliński'!L22,'10-ISO-ZIARNO-Chodów'!L22,'10-ISO-ZIARNO-Dutkowski'!L22,'10-ISO-ZIARNO-Nawrot Wlkp'!L22,'10-ISO-ZIARNO-Grzelak'!L22,'10-ISO-ZIARNO-Frątczak'!L22,'10-ISO-ZIARNO-Florkowski'!L22,'10-ISO-ZIARNO-Kosieczyn'!L22,'10-ISO-ZIARNO-Skibiński'!L22,'10-ISO-ZIARNO-Górczak'!L22,'10-ISO-ZIARNO-Wojciechowski'!L22,'10-ISO-ZIARNO-Szymanowski'!L22,'10-ISO-ZIARNO-Seraszek'!L22,'10-ISO-ZIARNO-Sokołowo'!L22,'10-ISO-ZIARNO-Rusko'!L22,'10-ISO-ZIARNO-Piotrowo'!L22,'10-ISO-ZIARNO-Klonówiec'!L22,'10-ISO-ZIARNO-Pawłowice'!L22,'10-ISO-ZIARNO-Długie Stare'!L22,'10-ISO-ZIARNO-Bujak'!L22,'10-ISO-ZIARNO-Kasperek'!L22,'10-ISO-ZIARNO-Żabice'!L22)</f>
        <v>8.444583333333334</v>
      </c>
      <c r="H15" s="113">
        <f>MAX('10-ISO-ZIARNO-Chodeczek'!L22,'10-ISO-ZIARNO-Łuczak'!L22,'10-ISO-ZIARNO-Śliż'!L22,'10-ISO-ZIARNO-Gajdemski'!L22,'10-ISO-ZIARNO-Szymańczak'!L22,'10-ISO-ZIARNO-Bartoszek'!L22,'10-ISO-ZIARNO-Gruźliński'!L22,'10-ISO-ZIARNO-Chodów'!L22,'10-ISO-ZIARNO-Dutkowski'!L22,'10-ISO-ZIARNO-Nawrot Wlkp'!L22,'10-ISO-ZIARNO-Grzelak'!L22,'10-ISO-ZIARNO-Frątczak'!L22,'10-ISO-ZIARNO-Florkowski'!L22,'10-ISO-ZIARNO-Kosieczyn'!L22,'10-ISO-ZIARNO-Skibiński'!L22,'10-ISO-ZIARNO-Górczak'!L22,'10-ISO-ZIARNO-Wojciechowski'!L22,'10-ISO-ZIARNO-Szymanowski'!L22,'10-ISO-ZIARNO-Seraszek'!L22,'10-ISO-ZIARNO-Sokołowo'!L22,'10-ISO-ZIARNO-Rusko'!L22,'10-ISO-ZIARNO-Piotrowo'!L22,'10-ISO-ZIARNO-Klonówiec'!L22,'10-ISO-ZIARNO-Pawłowice'!L22,'10-ISO-ZIARNO-Długie Stare'!L22,'10-ISO-ZIARNO-Bujak'!L22,'10-ISO-ZIARNO-Kasperek'!L22,'10-ISO-ZIARNO-Żabice'!L22)</f>
        <v>11.02</v>
      </c>
    </row>
    <row r="16" spans="2:8" ht="18">
      <c r="B16" s="107" t="s">
        <v>136</v>
      </c>
      <c r="C16" s="108">
        <v>260</v>
      </c>
      <c r="D16" s="109">
        <f>COUNT('10-ISO-ZIARNO-Chodeczek'!E24,'10-ISO-ZIARNO-Łuczak'!E24,'10-ISO-ZIARNO-Śliż'!E24,'10-ISO-ZIARNO-Gajdemski'!E24,'10-ISO-ZIARNO-Szymańczak'!E24,'10-ISO-ZIARNO-Bartoszek'!E24,'10-ISO-ZIARNO-Gruźliński'!E24,'10-ISO-ZIARNO-Chodów'!E24,'10-ISO-ZIARNO-Dutkowski'!E24,'10-ISO-ZIARNO-Nawrot Wlkp'!E24,'10-ISO-ZIARNO-Grzelak'!E24,'10-ISO-ZIARNO-Frątczak'!E24,'10-ISO-ZIARNO-Florkowski'!E24,'10-ISO-ZIARNO-Kosieczyn'!E24,'10-ISO-ZIARNO-Skibiński'!E24,'10-ISO-ZIARNO-Górczak'!E24,'10-ISO-ZIARNO-Wojciechowski'!E24,'10-ISO-ZIARNO-Szymanowski'!E24,'10-ISO-ZIARNO-Seraszek'!E24,'10-ISO-ZIARNO-Sokołowo'!E24,'10-ISO-ZIARNO-Rusko'!E24,'10-ISO-ZIARNO-Piotrowo'!E24,'10-ISO-ZIARNO-Klonówiec'!E24,'10-ISO-ZIARNO-Pawłowice'!E24,'10-ISO-ZIARNO-Długie Stare'!E24,'10-ISO-ZIARNO-Bujak'!E24,'10-ISO-ZIARNO-Kasperek'!E24,'10-ISO-ZIARNO-Żabice'!E24)</f>
        <v>26</v>
      </c>
      <c r="E16" s="110">
        <f>AVERAGE('10-ISO-ZIARNO-Chodeczek'!E24,'10-ISO-ZIARNO-Łuczak'!E24,'10-ISO-ZIARNO-Śliż'!E24,'10-ISO-ZIARNO-Gajdemski'!E24,'10-ISO-ZIARNO-Szymańczak'!E24,'10-ISO-ZIARNO-Bartoszek'!E24,'10-ISO-ZIARNO-Gruźliński'!E24,'10-ISO-ZIARNO-Chodów'!E24,'10-ISO-ZIARNO-Dutkowski'!E24,'10-ISO-ZIARNO-Nawrot Wlkp'!E24,'10-ISO-ZIARNO-Grzelak'!E24,'10-ISO-ZIARNO-Frątczak'!E24,'10-ISO-ZIARNO-Florkowski'!E24,'10-ISO-ZIARNO-Kosieczyn'!E24,'10-ISO-ZIARNO-Skibiński'!E24,'10-ISO-ZIARNO-Górczak'!E24,'10-ISO-ZIARNO-Wojciechowski'!E24,'10-ISO-ZIARNO-Szymanowski'!E24,'10-ISO-ZIARNO-Seraszek'!E24,'10-ISO-ZIARNO-Sokołowo'!E24,'10-ISO-ZIARNO-Rusko'!E24,'10-ISO-ZIARNO-Piotrowo'!E24,'10-ISO-ZIARNO-Klonówiec'!E24,'10-ISO-ZIARNO-Pawłowice'!E24,'10-ISO-ZIARNO-Długie Stare'!E24,'10-ISO-ZIARNO-Bujak'!E24,'10-ISO-ZIARNO-Kasperek'!E24,'10-ISO-ZIARNO-Żabice'!E24)</f>
        <v>79681.57692307692</v>
      </c>
      <c r="F16" s="111">
        <f>AVERAGE('10-ISO-ZIARNO-Chodeczek'!I24,'10-ISO-ZIARNO-Łuczak'!I24,'10-ISO-ZIARNO-Śliż'!I24,'10-ISO-ZIARNO-Gajdemski'!I24,'10-ISO-ZIARNO-Szymańczak'!I24,'10-ISO-ZIARNO-Bartoszek'!I24,'10-ISO-ZIARNO-Gruźliński'!I24,'10-ISO-ZIARNO-Chodów'!I24,'10-ISO-ZIARNO-Dutkowski'!I24,'10-ISO-ZIARNO-Nawrot Wlkp'!I24,'10-ISO-ZIARNO-Grzelak'!I24,'10-ISO-ZIARNO-Frątczak'!I24,'10-ISO-ZIARNO-Florkowski'!I24,'10-ISO-ZIARNO-Kosieczyn'!I24,'10-ISO-ZIARNO-Skibiński'!I24,'10-ISO-ZIARNO-Górczak'!I24,'10-ISO-ZIARNO-Wojciechowski'!I24,'10-ISO-ZIARNO-Szymanowski'!I24,'10-ISO-ZIARNO-Seraszek'!I24,'10-ISO-ZIARNO-Sokołowo'!I24,'10-ISO-ZIARNO-Rusko'!I24,'10-ISO-ZIARNO-Piotrowo'!I24,'10-ISO-ZIARNO-Klonówiec'!I24,'10-ISO-ZIARNO-Pawłowice'!I24,'10-ISO-ZIARNO-Długie Stare'!I24,'10-ISO-ZIARNO-Bujak'!I24,'10-ISO-ZIARNO-Kasperek'!I24,'10-ISO-ZIARNO-Żabice'!I24)</f>
        <v>34.06153846153847</v>
      </c>
      <c r="G16" s="112">
        <f>AVERAGE('10-ISO-ZIARNO-Chodeczek'!L24,'10-ISO-ZIARNO-Łuczak'!L24,'10-ISO-ZIARNO-Śliż'!L24,'10-ISO-ZIARNO-Gajdemski'!L24,'10-ISO-ZIARNO-Szymańczak'!L24,'10-ISO-ZIARNO-Bartoszek'!L24,'10-ISO-ZIARNO-Gruźliński'!L24,'10-ISO-ZIARNO-Chodów'!L24,'10-ISO-ZIARNO-Dutkowski'!L24,'10-ISO-ZIARNO-Nawrot Wlkp'!L24,'10-ISO-ZIARNO-Grzelak'!L24,'10-ISO-ZIARNO-Frątczak'!L24,'10-ISO-ZIARNO-Florkowski'!L24,'10-ISO-ZIARNO-Kosieczyn'!L24,'10-ISO-ZIARNO-Skibiński'!L24,'10-ISO-ZIARNO-Górczak'!L24,'10-ISO-ZIARNO-Wojciechowski'!L24,'10-ISO-ZIARNO-Szymanowski'!L24,'10-ISO-ZIARNO-Seraszek'!L24,'10-ISO-ZIARNO-Sokołowo'!L24,'10-ISO-ZIARNO-Rusko'!L24,'10-ISO-ZIARNO-Piotrowo'!L24,'10-ISO-ZIARNO-Klonówiec'!L24,'10-ISO-ZIARNO-Pawłowice'!L24,'10-ISO-ZIARNO-Długie Stare'!L24,'10-ISO-ZIARNO-Bujak'!L24,'10-ISO-ZIARNO-Kasperek'!L24,'10-ISO-ZIARNO-Żabice'!L24)</f>
        <v>8.775200000000002</v>
      </c>
      <c r="H16" s="113">
        <f>MAX('10-ISO-ZIARNO-Chodeczek'!L24,'10-ISO-ZIARNO-Łuczak'!L24,'10-ISO-ZIARNO-Śliż'!L24,'10-ISO-ZIARNO-Gajdemski'!L24,'10-ISO-ZIARNO-Szymańczak'!L24,'10-ISO-ZIARNO-Bartoszek'!L24,'10-ISO-ZIARNO-Gruźliński'!L24,'10-ISO-ZIARNO-Chodów'!L24,'10-ISO-ZIARNO-Dutkowski'!L24,'10-ISO-ZIARNO-Nawrot Wlkp'!L24,'10-ISO-ZIARNO-Grzelak'!L24,'10-ISO-ZIARNO-Frątczak'!L24,'10-ISO-ZIARNO-Florkowski'!L24,'10-ISO-ZIARNO-Kosieczyn'!L24,'10-ISO-ZIARNO-Skibiński'!L24,'10-ISO-ZIARNO-Górczak'!L24,'10-ISO-ZIARNO-Wojciechowski'!L24,'10-ISO-ZIARNO-Szymanowski'!L24,'10-ISO-ZIARNO-Seraszek'!L24,'10-ISO-ZIARNO-Sokołowo'!L24,'10-ISO-ZIARNO-Rusko'!L24,'10-ISO-ZIARNO-Piotrowo'!L24,'10-ISO-ZIARNO-Klonówiec'!L24,'10-ISO-ZIARNO-Pawłowice'!L24,'10-ISO-ZIARNO-Długie Stare'!L24,'10-ISO-ZIARNO-Bujak'!L24,'10-ISO-ZIARNO-Kasperek'!L24,'10-ISO-ZIARNO-Żabice'!L24)</f>
        <v>11.71</v>
      </c>
    </row>
    <row r="17" spans="2:8" ht="18">
      <c r="B17" s="100" t="s">
        <v>137</v>
      </c>
      <c r="C17" s="101">
        <v>260</v>
      </c>
      <c r="D17" s="102">
        <f>COUNT('10-ISO-ZIARNO-Chodeczek'!E25,'10-ISO-ZIARNO-Łuczak'!E25,'10-ISO-ZIARNO-Śliż'!E25,'10-ISO-ZIARNO-Gajdemski'!E25,'10-ISO-ZIARNO-Szymańczak'!E25,'10-ISO-ZIARNO-Bartoszek'!E25,'10-ISO-ZIARNO-Gruźliński'!E25,'10-ISO-ZIARNO-Chodów'!E25,'10-ISO-ZIARNO-Dutkowski'!E25,'10-ISO-ZIARNO-Nawrot Wlkp'!E25,'10-ISO-ZIARNO-Grzelak'!E25,'10-ISO-ZIARNO-Frątczak'!E25,'10-ISO-ZIARNO-Florkowski'!E25,'10-ISO-ZIARNO-Kosieczyn'!E25,'10-ISO-ZIARNO-Skibiński'!E25,'10-ISO-ZIARNO-Górczak'!E25,'10-ISO-ZIARNO-Wojciechowski'!E25,'10-ISO-ZIARNO-Szymanowski'!E25,'10-ISO-ZIARNO-Seraszek'!E25,'10-ISO-ZIARNO-Sokołowo'!E25,'10-ISO-ZIARNO-Rusko'!E25,'10-ISO-ZIARNO-Piotrowo'!E25,'10-ISO-ZIARNO-Klonówiec'!E25,'10-ISO-ZIARNO-Pawłowice'!E25,'10-ISO-ZIARNO-Długie Stare'!E25,'10-ISO-ZIARNO-Bujak'!E25,'10-ISO-ZIARNO-Kasperek'!E25,'10-ISO-ZIARNO-Żabice'!E25)</f>
        <v>6</v>
      </c>
      <c r="E17" s="103">
        <f>AVERAGE('10-ISO-ZIARNO-Chodeczek'!E25,'10-ISO-ZIARNO-Łuczak'!E25,'10-ISO-ZIARNO-Śliż'!E25,'10-ISO-ZIARNO-Gajdemski'!E25,'10-ISO-ZIARNO-Szymańczak'!E25,'10-ISO-ZIARNO-Bartoszek'!E25,'10-ISO-ZIARNO-Gruźliński'!E25,'10-ISO-ZIARNO-Chodów'!E25,'10-ISO-ZIARNO-Dutkowski'!E25,'10-ISO-ZIARNO-Nawrot Wlkp'!E25,'10-ISO-ZIARNO-Grzelak'!E25,'10-ISO-ZIARNO-Frątczak'!E25,'10-ISO-ZIARNO-Florkowski'!E25,'10-ISO-ZIARNO-Kosieczyn'!E25,'10-ISO-ZIARNO-Skibiński'!E25,'10-ISO-ZIARNO-Górczak'!E25,'10-ISO-ZIARNO-Wojciechowski'!E25,'10-ISO-ZIARNO-Szymanowski'!E25,'10-ISO-ZIARNO-Seraszek'!E25,'10-ISO-ZIARNO-Sokołowo'!E25,'10-ISO-ZIARNO-Rusko'!E25,'10-ISO-ZIARNO-Piotrowo'!E25,'10-ISO-ZIARNO-Klonówiec'!E25,'10-ISO-ZIARNO-Pawłowice'!E25,'10-ISO-ZIARNO-Długie Stare'!E25,'10-ISO-ZIARNO-Bujak'!E25,'10-ISO-ZIARNO-Kasperek'!E25,'10-ISO-ZIARNO-Żabice'!E25)</f>
        <v>69433.33333333333</v>
      </c>
      <c r="F17" s="104">
        <f>AVERAGE('10-ISO-ZIARNO-Chodeczek'!I25,'10-ISO-ZIARNO-Łuczak'!I25,'10-ISO-ZIARNO-Śliż'!I25,'10-ISO-ZIARNO-Gajdemski'!I25,'10-ISO-ZIARNO-Szymańczak'!I25,'10-ISO-ZIARNO-Bartoszek'!I25,'10-ISO-ZIARNO-Gruźliński'!I25,'10-ISO-ZIARNO-Chodów'!I25,'10-ISO-ZIARNO-Dutkowski'!I25,'10-ISO-ZIARNO-Nawrot Wlkp'!I25,'10-ISO-ZIARNO-Grzelak'!I25,'10-ISO-ZIARNO-Frątczak'!I25,'10-ISO-ZIARNO-Florkowski'!I25,'10-ISO-ZIARNO-Kosieczyn'!I25,'10-ISO-ZIARNO-Skibiński'!I25,'10-ISO-ZIARNO-Górczak'!I25,'10-ISO-ZIARNO-Wojciechowski'!I25,'10-ISO-ZIARNO-Szymanowski'!I25,'10-ISO-ZIARNO-Seraszek'!I25,'10-ISO-ZIARNO-Sokołowo'!I25,'10-ISO-ZIARNO-Rusko'!I25,'10-ISO-ZIARNO-Piotrowo'!I25,'10-ISO-ZIARNO-Klonówiec'!I25,'10-ISO-ZIARNO-Pawłowice'!I25,'10-ISO-ZIARNO-Długie Stare'!I25,'10-ISO-ZIARNO-Bujak'!I25,'10-ISO-ZIARNO-Kasperek'!I25,'10-ISO-ZIARNO-Żabice'!I25)</f>
        <v>36.699999999999996</v>
      </c>
      <c r="G17" s="105">
        <f>AVERAGE('10-ISO-ZIARNO-Chodeczek'!L25,'10-ISO-ZIARNO-Łuczak'!L25,'10-ISO-ZIARNO-Śliż'!L25,'10-ISO-ZIARNO-Gajdemski'!L25,'10-ISO-ZIARNO-Szymańczak'!L25,'10-ISO-ZIARNO-Bartoszek'!L25,'10-ISO-ZIARNO-Gruźliński'!L25,'10-ISO-ZIARNO-Chodów'!L25,'10-ISO-ZIARNO-Dutkowski'!L25,'10-ISO-ZIARNO-Nawrot Wlkp'!L25,'10-ISO-ZIARNO-Grzelak'!L25,'10-ISO-ZIARNO-Frątczak'!L25,'10-ISO-ZIARNO-Florkowski'!L25,'10-ISO-ZIARNO-Kosieczyn'!L25,'10-ISO-ZIARNO-Skibiński'!L25,'10-ISO-ZIARNO-Górczak'!L25,'10-ISO-ZIARNO-Wojciechowski'!L25,'10-ISO-ZIARNO-Szymanowski'!L25,'10-ISO-ZIARNO-Seraszek'!L25,'10-ISO-ZIARNO-Sokołowo'!L25,'10-ISO-ZIARNO-Rusko'!L25,'10-ISO-ZIARNO-Piotrowo'!L25,'10-ISO-ZIARNO-Klonówiec'!L25,'10-ISO-ZIARNO-Pawłowice'!L25,'10-ISO-ZIARNO-Długie Stare'!L25,'10-ISO-ZIARNO-Bujak'!L25,'10-ISO-ZIARNO-Kasperek'!L25,'10-ISO-ZIARNO-Żabice'!L25)</f>
        <v>9.26</v>
      </c>
      <c r="H17" s="106">
        <f>MAX('10-ISO-ZIARNO-Chodeczek'!L25,'10-ISO-ZIARNO-Łuczak'!L25,'10-ISO-ZIARNO-Śliż'!L25,'10-ISO-ZIARNO-Gajdemski'!L25,'10-ISO-ZIARNO-Szymańczak'!L25,'10-ISO-ZIARNO-Bartoszek'!L25,'10-ISO-ZIARNO-Gruźliński'!L25,'10-ISO-ZIARNO-Chodów'!L25,'10-ISO-ZIARNO-Dutkowski'!L25,'10-ISO-ZIARNO-Nawrot Wlkp'!L25,'10-ISO-ZIARNO-Grzelak'!L25,'10-ISO-ZIARNO-Frątczak'!L25,'10-ISO-ZIARNO-Florkowski'!L25,'10-ISO-ZIARNO-Kosieczyn'!L25,'10-ISO-ZIARNO-Skibiński'!L25,'10-ISO-ZIARNO-Górczak'!L25,'10-ISO-ZIARNO-Wojciechowski'!L25,'10-ISO-ZIARNO-Szymanowski'!L25,'10-ISO-ZIARNO-Seraszek'!L25,'10-ISO-ZIARNO-Sokołowo'!L25,'10-ISO-ZIARNO-Rusko'!L25,'10-ISO-ZIARNO-Piotrowo'!L25,'10-ISO-ZIARNO-Klonówiec'!L25,'10-ISO-ZIARNO-Pawłowice'!L25,'10-ISO-ZIARNO-Długie Stare'!L25,'10-ISO-ZIARNO-Bujak'!L25,'10-ISO-ZIARNO-Kasperek'!L25,'10-ISO-ZIARNO-Żabice'!L25)</f>
        <v>10.96</v>
      </c>
    </row>
    <row r="18" spans="2:8" ht="18">
      <c r="B18" s="100" t="s">
        <v>138</v>
      </c>
      <c r="C18" s="101">
        <v>270</v>
      </c>
      <c r="D18" s="102">
        <f>COUNT('10-ISO-ZIARNO-Chodeczek'!E26,'10-ISO-ZIARNO-Łuczak'!E26,'10-ISO-ZIARNO-Śliż'!E26,'10-ISO-ZIARNO-Gajdemski'!E26,'10-ISO-ZIARNO-Szymańczak'!E26,'10-ISO-ZIARNO-Bartoszek'!E26,'10-ISO-ZIARNO-Gruźliński'!E26,'10-ISO-ZIARNO-Chodów'!E26,'10-ISO-ZIARNO-Dutkowski'!E26,'10-ISO-ZIARNO-Nawrot Wlkp'!E26,'10-ISO-ZIARNO-Grzelak'!E26,'10-ISO-ZIARNO-Frątczak'!E26,'10-ISO-ZIARNO-Florkowski'!E26,'10-ISO-ZIARNO-Kosieczyn'!E26,'10-ISO-ZIARNO-Skibiński'!E26,'10-ISO-ZIARNO-Górczak'!E26,'10-ISO-ZIARNO-Wojciechowski'!E26,'10-ISO-ZIARNO-Szymanowski'!E26,'10-ISO-ZIARNO-Seraszek'!E26,'10-ISO-ZIARNO-Sokołowo'!E26,'10-ISO-ZIARNO-Rusko'!E26,'10-ISO-ZIARNO-Piotrowo'!E26,'10-ISO-ZIARNO-Klonówiec'!E26,'10-ISO-ZIARNO-Pawłowice'!E26,'10-ISO-ZIARNO-Długie Stare'!E26,'10-ISO-ZIARNO-Bujak'!E26,'10-ISO-ZIARNO-Kasperek'!E26,'10-ISO-ZIARNO-Żabice'!E26)</f>
        <v>28</v>
      </c>
      <c r="E18" s="103">
        <f>AVERAGE('10-ISO-ZIARNO-Chodeczek'!E26,'10-ISO-ZIARNO-Łuczak'!E26,'10-ISO-ZIARNO-Śliż'!E26,'10-ISO-ZIARNO-Gajdemski'!E26,'10-ISO-ZIARNO-Szymańczak'!E26,'10-ISO-ZIARNO-Bartoszek'!E26,'10-ISO-ZIARNO-Gruźliński'!E26,'10-ISO-ZIARNO-Chodów'!E26,'10-ISO-ZIARNO-Dutkowski'!E26,'10-ISO-ZIARNO-Nawrot Wlkp'!E26,'10-ISO-ZIARNO-Grzelak'!E26,'10-ISO-ZIARNO-Frątczak'!E26,'10-ISO-ZIARNO-Florkowski'!E26,'10-ISO-ZIARNO-Kosieczyn'!E26,'10-ISO-ZIARNO-Skibiński'!E26,'10-ISO-ZIARNO-Górczak'!E26,'10-ISO-ZIARNO-Wojciechowski'!E26,'10-ISO-ZIARNO-Szymanowski'!E26,'10-ISO-ZIARNO-Seraszek'!E26,'10-ISO-ZIARNO-Sokołowo'!E26,'10-ISO-ZIARNO-Rusko'!E26,'10-ISO-ZIARNO-Piotrowo'!E26,'10-ISO-ZIARNO-Klonówiec'!E26,'10-ISO-ZIARNO-Pawłowice'!E26,'10-ISO-ZIARNO-Długie Stare'!E26,'10-ISO-ZIARNO-Bujak'!E26,'10-ISO-ZIARNO-Kasperek'!E26,'10-ISO-ZIARNO-Żabice'!E26)</f>
        <v>80230.53571428571</v>
      </c>
      <c r="F18" s="104">
        <f>AVERAGE('10-ISO-ZIARNO-Chodeczek'!I26,'10-ISO-ZIARNO-Łuczak'!I26,'10-ISO-ZIARNO-Śliż'!I26,'10-ISO-ZIARNO-Gajdemski'!I26,'10-ISO-ZIARNO-Szymańczak'!I26,'10-ISO-ZIARNO-Bartoszek'!I26,'10-ISO-ZIARNO-Gruźliński'!I26,'10-ISO-ZIARNO-Chodów'!I26,'10-ISO-ZIARNO-Dutkowski'!I26,'10-ISO-ZIARNO-Nawrot Wlkp'!I26,'10-ISO-ZIARNO-Grzelak'!I26,'10-ISO-ZIARNO-Frątczak'!I26,'10-ISO-ZIARNO-Florkowski'!I26,'10-ISO-ZIARNO-Kosieczyn'!I26,'10-ISO-ZIARNO-Skibiński'!I26,'10-ISO-ZIARNO-Górczak'!I26,'10-ISO-ZIARNO-Wojciechowski'!I26,'10-ISO-ZIARNO-Szymanowski'!I26,'10-ISO-ZIARNO-Seraszek'!I26,'10-ISO-ZIARNO-Sokołowo'!I26,'10-ISO-ZIARNO-Rusko'!I26,'10-ISO-ZIARNO-Piotrowo'!I26,'10-ISO-ZIARNO-Klonówiec'!I26,'10-ISO-ZIARNO-Pawłowice'!I26,'10-ISO-ZIARNO-Długie Stare'!I26,'10-ISO-ZIARNO-Bujak'!I26,'10-ISO-ZIARNO-Kasperek'!I26,'10-ISO-ZIARNO-Żabice'!I26)</f>
        <v>34.57142857142857</v>
      </c>
      <c r="G18" s="105">
        <f>AVERAGE('10-ISO-ZIARNO-Chodeczek'!L26,'10-ISO-ZIARNO-Łuczak'!L26,'10-ISO-ZIARNO-Śliż'!L26,'10-ISO-ZIARNO-Gajdemski'!L26,'10-ISO-ZIARNO-Szymańczak'!L26,'10-ISO-ZIARNO-Bartoszek'!L26,'10-ISO-ZIARNO-Gruźliński'!L26,'10-ISO-ZIARNO-Chodów'!L26,'10-ISO-ZIARNO-Dutkowski'!L26,'10-ISO-ZIARNO-Nawrot Wlkp'!L26,'10-ISO-ZIARNO-Grzelak'!L26,'10-ISO-ZIARNO-Frątczak'!L26,'10-ISO-ZIARNO-Florkowski'!L26,'10-ISO-ZIARNO-Kosieczyn'!L26,'10-ISO-ZIARNO-Skibiński'!L26,'10-ISO-ZIARNO-Górczak'!L26,'10-ISO-ZIARNO-Wojciechowski'!L26,'10-ISO-ZIARNO-Szymanowski'!L26,'10-ISO-ZIARNO-Seraszek'!L26,'10-ISO-ZIARNO-Sokołowo'!L26,'10-ISO-ZIARNO-Rusko'!L26,'10-ISO-ZIARNO-Piotrowo'!L26,'10-ISO-ZIARNO-Klonówiec'!L26,'10-ISO-ZIARNO-Pawłowice'!L26,'10-ISO-ZIARNO-Długie Stare'!L26,'10-ISO-ZIARNO-Bujak'!L26,'10-ISO-ZIARNO-Kasperek'!L26,'10-ISO-ZIARNO-Żabice'!L26)</f>
        <v>9.23857142857143</v>
      </c>
      <c r="H18" s="106">
        <f>MAX('10-ISO-ZIARNO-Chodeczek'!L26,'10-ISO-ZIARNO-Łuczak'!L26,'10-ISO-ZIARNO-Śliż'!L26,'10-ISO-ZIARNO-Gajdemski'!L26,'10-ISO-ZIARNO-Szymańczak'!L26,'10-ISO-ZIARNO-Bartoszek'!L26,'10-ISO-ZIARNO-Gruźliński'!L26,'10-ISO-ZIARNO-Chodów'!L26,'10-ISO-ZIARNO-Dutkowski'!L26,'10-ISO-ZIARNO-Nawrot Wlkp'!L26,'10-ISO-ZIARNO-Grzelak'!L26,'10-ISO-ZIARNO-Frątczak'!L26,'10-ISO-ZIARNO-Florkowski'!L26,'10-ISO-ZIARNO-Kosieczyn'!L26,'10-ISO-ZIARNO-Skibiński'!L26,'10-ISO-ZIARNO-Górczak'!L26,'10-ISO-ZIARNO-Wojciechowski'!L26,'10-ISO-ZIARNO-Szymanowski'!L26,'10-ISO-ZIARNO-Seraszek'!L26,'10-ISO-ZIARNO-Sokołowo'!L26,'10-ISO-ZIARNO-Rusko'!L26,'10-ISO-ZIARNO-Piotrowo'!L26,'10-ISO-ZIARNO-Klonówiec'!L26,'10-ISO-ZIARNO-Pawłowice'!L26,'10-ISO-ZIARNO-Długie Stare'!L26,'10-ISO-ZIARNO-Bujak'!L26,'10-ISO-ZIARNO-Kasperek'!L26,'10-ISO-ZIARNO-Żabice'!L26)</f>
        <v>13.06</v>
      </c>
    </row>
    <row r="19" spans="2:8" ht="18">
      <c r="B19" s="100" t="s">
        <v>139</v>
      </c>
      <c r="C19" s="101">
        <v>270</v>
      </c>
      <c r="D19" s="102">
        <f>COUNT('10-ISO-ZIARNO-Chodeczek'!E27,'10-ISO-ZIARNO-Łuczak'!E27,'10-ISO-ZIARNO-Śliż'!E27,'10-ISO-ZIARNO-Gajdemski'!E27,'10-ISO-ZIARNO-Szymańczak'!E27,'10-ISO-ZIARNO-Bartoszek'!E27,'10-ISO-ZIARNO-Gruźliński'!E27,'10-ISO-ZIARNO-Chodów'!E27,'10-ISO-ZIARNO-Dutkowski'!E27,'10-ISO-ZIARNO-Nawrot Wlkp'!E27,'10-ISO-ZIARNO-Grzelak'!E27,'10-ISO-ZIARNO-Frątczak'!E27,'10-ISO-ZIARNO-Florkowski'!E27,'10-ISO-ZIARNO-Kosieczyn'!E27,'10-ISO-ZIARNO-Skibiński'!E27,'10-ISO-ZIARNO-Górczak'!E27,'10-ISO-ZIARNO-Wojciechowski'!E27,'10-ISO-ZIARNO-Szymanowski'!E27,'10-ISO-ZIARNO-Seraszek'!E27,'10-ISO-ZIARNO-Sokołowo'!E27,'10-ISO-ZIARNO-Rusko'!E27,'10-ISO-ZIARNO-Piotrowo'!E27,'10-ISO-ZIARNO-Klonówiec'!E27,'10-ISO-ZIARNO-Pawłowice'!E27,'10-ISO-ZIARNO-Długie Stare'!E27,'10-ISO-ZIARNO-Bujak'!E27,'10-ISO-ZIARNO-Kasperek'!E27,'10-ISO-ZIARNO-Żabice'!E27)</f>
        <v>28</v>
      </c>
      <c r="E19" s="103">
        <f>AVERAGE('10-ISO-ZIARNO-Chodeczek'!E27,'10-ISO-ZIARNO-Łuczak'!E27,'10-ISO-ZIARNO-Śliż'!E27,'10-ISO-ZIARNO-Gajdemski'!E27,'10-ISO-ZIARNO-Szymańczak'!E27,'10-ISO-ZIARNO-Bartoszek'!E27,'10-ISO-ZIARNO-Gruźliński'!E27,'10-ISO-ZIARNO-Chodów'!E27,'10-ISO-ZIARNO-Dutkowski'!E27,'10-ISO-ZIARNO-Nawrot Wlkp'!E27,'10-ISO-ZIARNO-Grzelak'!E27,'10-ISO-ZIARNO-Frątczak'!E27,'10-ISO-ZIARNO-Florkowski'!E27,'10-ISO-ZIARNO-Kosieczyn'!E27,'10-ISO-ZIARNO-Skibiński'!E27,'10-ISO-ZIARNO-Górczak'!E27,'10-ISO-ZIARNO-Wojciechowski'!E27,'10-ISO-ZIARNO-Szymanowski'!E27,'10-ISO-ZIARNO-Seraszek'!E27,'10-ISO-ZIARNO-Sokołowo'!E27,'10-ISO-ZIARNO-Rusko'!E27,'10-ISO-ZIARNO-Piotrowo'!E27,'10-ISO-ZIARNO-Klonówiec'!E27,'10-ISO-ZIARNO-Pawłowice'!E27,'10-ISO-ZIARNO-Długie Stare'!E27,'10-ISO-ZIARNO-Bujak'!E27,'10-ISO-ZIARNO-Kasperek'!E27,'10-ISO-ZIARNO-Żabice'!E27)</f>
        <v>79194.67857142857</v>
      </c>
      <c r="F19" s="104">
        <f>AVERAGE('10-ISO-ZIARNO-Chodeczek'!I27,'10-ISO-ZIARNO-Łuczak'!I27,'10-ISO-ZIARNO-Śliż'!I27,'10-ISO-ZIARNO-Gajdemski'!I27,'10-ISO-ZIARNO-Szymańczak'!I27,'10-ISO-ZIARNO-Bartoszek'!I27,'10-ISO-ZIARNO-Gruźliński'!I27,'10-ISO-ZIARNO-Chodów'!I27,'10-ISO-ZIARNO-Dutkowski'!I27,'10-ISO-ZIARNO-Nawrot Wlkp'!I27,'10-ISO-ZIARNO-Grzelak'!I27,'10-ISO-ZIARNO-Frątczak'!I27,'10-ISO-ZIARNO-Florkowski'!I27,'10-ISO-ZIARNO-Kosieczyn'!I27,'10-ISO-ZIARNO-Skibiński'!I27,'10-ISO-ZIARNO-Górczak'!I27,'10-ISO-ZIARNO-Wojciechowski'!I27,'10-ISO-ZIARNO-Szymanowski'!I27,'10-ISO-ZIARNO-Seraszek'!I27,'10-ISO-ZIARNO-Sokołowo'!I27,'10-ISO-ZIARNO-Rusko'!I27,'10-ISO-ZIARNO-Piotrowo'!I27,'10-ISO-ZIARNO-Klonówiec'!I27,'10-ISO-ZIARNO-Pawłowice'!I27,'10-ISO-ZIARNO-Długie Stare'!I27,'10-ISO-ZIARNO-Bujak'!I27,'10-ISO-ZIARNO-Kasperek'!I27,'10-ISO-ZIARNO-Żabice'!I27)</f>
        <v>35.20357142857143</v>
      </c>
      <c r="G19" s="105">
        <f>AVERAGE('10-ISO-ZIARNO-Chodeczek'!L27,'10-ISO-ZIARNO-Łuczak'!L27,'10-ISO-ZIARNO-Śliż'!L27,'10-ISO-ZIARNO-Gajdemski'!L27,'10-ISO-ZIARNO-Szymańczak'!L27,'10-ISO-ZIARNO-Bartoszek'!L27,'10-ISO-ZIARNO-Gruźliński'!L27,'10-ISO-ZIARNO-Chodów'!L27,'10-ISO-ZIARNO-Dutkowski'!L27,'10-ISO-ZIARNO-Nawrot Wlkp'!L27,'10-ISO-ZIARNO-Grzelak'!L27,'10-ISO-ZIARNO-Frątczak'!L27,'10-ISO-ZIARNO-Florkowski'!L27,'10-ISO-ZIARNO-Kosieczyn'!L27,'10-ISO-ZIARNO-Skibiński'!L27,'10-ISO-ZIARNO-Górczak'!L27,'10-ISO-ZIARNO-Wojciechowski'!L27,'10-ISO-ZIARNO-Szymanowski'!L27,'10-ISO-ZIARNO-Seraszek'!L27,'10-ISO-ZIARNO-Sokołowo'!L27,'10-ISO-ZIARNO-Rusko'!L27,'10-ISO-ZIARNO-Piotrowo'!L27,'10-ISO-ZIARNO-Klonówiec'!L27,'10-ISO-ZIARNO-Pawłowice'!L27,'10-ISO-ZIARNO-Długie Stare'!L27,'10-ISO-ZIARNO-Bujak'!L27,'10-ISO-ZIARNO-Kasperek'!L27,'10-ISO-ZIARNO-Żabice'!L27)</f>
        <v>9.065714285714284</v>
      </c>
      <c r="H19" s="106">
        <f>MAX('10-ISO-ZIARNO-Chodeczek'!L27,'10-ISO-ZIARNO-Łuczak'!L27,'10-ISO-ZIARNO-Śliż'!L27,'10-ISO-ZIARNO-Gajdemski'!L27,'10-ISO-ZIARNO-Szymańczak'!L27,'10-ISO-ZIARNO-Bartoszek'!L27,'10-ISO-ZIARNO-Gruźliński'!L27,'10-ISO-ZIARNO-Chodów'!L27,'10-ISO-ZIARNO-Dutkowski'!L27,'10-ISO-ZIARNO-Nawrot Wlkp'!L27,'10-ISO-ZIARNO-Grzelak'!L27,'10-ISO-ZIARNO-Frątczak'!L27,'10-ISO-ZIARNO-Florkowski'!L27,'10-ISO-ZIARNO-Kosieczyn'!L27,'10-ISO-ZIARNO-Skibiński'!L27,'10-ISO-ZIARNO-Górczak'!L27,'10-ISO-ZIARNO-Wojciechowski'!L27,'10-ISO-ZIARNO-Szymanowski'!L27,'10-ISO-ZIARNO-Seraszek'!L27,'10-ISO-ZIARNO-Sokołowo'!L27,'10-ISO-ZIARNO-Rusko'!L27,'10-ISO-ZIARNO-Piotrowo'!L27,'10-ISO-ZIARNO-Klonówiec'!L27,'10-ISO-ZIARNO-Pawłowice'!L27,'10-ISO-ZIARNO-Długie Stare'!L27,'10-ISO-ZIARNO-Bujak'!L27,'10-ISO-ZIARNO-Kasperek'!L27,'10-ISO-ZIARNO-Żabice'!L27)</f>
        <v>11.75</v>
      </c>
    </row>
    <row r="20" spans="2:8" ht="18">
      <c r="B20" s="107" t="s">
        <v>140</v>
      </c>
      <c r="C20" s="108">
        <v>270</v>
      </c>
      <c r="D20" s="109">
        <f>COUNT('10-ISO-ZIARNO-Chodeczek'!E28,'10-ISO-ZIARNO-Łuczak'!E28,'10-ISO-ZIARNO-Śliż'!E28,'10-ISO-ZIARNO-Gajdemski'!E28,'10-ISO-ZIARNO-Szymańczak'!E28,'10-ISO-ZIARNO-Bartoszek'!E28,'10-ISO-ZIARNO-Gruźliński'!E28,'10-ISO-ZIARNO-Chodów'!E28,'10-ISO-ZIARNO-Dutkowski'!E28,'10-ISO-ZIARNO-Nawrot Wlkp'!E28,'10-ISO-ZIARNO-Grzelak'!E28,'10-ISO-ZIARNO-Frątczak'!E28,'10-ISO-ZIARNO-Florkowski'!E28,'10-ISO-ZIARNO-Kosieczyn'!E28,'10-ISO-ZIARNO-Skibiński'!E28,'10-ISO-ZIARNO-Górczak'!E28,'10-ISO-ZIARNO-Wojciechowski'!E28,'10-ISO-ZIARNO-Szymanowski'!E28,'10-ISO-ZIARNO-Seraszek'!E28,'10-ISO-ZIARNO-Sokołowo'!E28,'10-ISO-ZIARNO-Rusko'!E28,'10-ISO-ZIARNO-Piotrowo'!E28,'10-ISO-ZIARNO-Klonówiec'!E28,'10-ISO-ZIARNO-Pawłowice'!E28,'10-ISO-ZIARNO-Długie Stare'!E28,'10-ISO-ZIARNO-Bujak'!E28,'10-ISO-ZIARNO-Kasperek'!E28,'10-ISO-ZIARNO-Żabice'!E28)</f>
        <v>11</v>
      </c>
      <c r="E20" s="110">
        <f>AVERAGE('10-ISO-ZIARNO-Chodeczek'!E28,'10-ISO-ZIARNO-Łuczak'!E28,'10-ISO-ZIARNO-Śliż'!E28,'10-ISO-ZIARNO-Gajdemski'!E28,'10-ISO-ZIARNO-Szymańczak'!E28,'10-ISO-ZIARNO-Bartoszek'!E28,'10-ISO-ZIARNO-Gruźliński'!E28,'10-ISO-ZIARNO-Chodów'!E28,'10-ISO-ZIARNO-Dutkowski'!E28,'10-ISO-ZIARNO-Nawrot Wlkp'!E28,'10-ISO-ZIARNO-Grzelak'!E28,'10-ISO-ZIARNO-Frątczak'!E28,'10-ISO-ZIARNO-Florkowski'!E28,'10-ISO-ZIARNO-Kosieczyn'!E28,'10-ISO-ZIARNO-Skibiński'!E28,'10-ISO-ZIARNO-Górczak'!E28,'10-ISO-ZIARNO-Wojciechowski'!E28,'10-ISO-ZIARNO-Szymanowski'!E28,'10-ISO-ZIARNO-Seraszek'!E28,'10-ISO-ZIARNO-Sokołowo'!E28,'10-ISO-ZIARNO-Rusko'!E28,'10-ISO-ZIARNO-Piotrowo'!E28,'10-ISO-ZIARNO-Klonówiec'!E28,'10-ISO-ZIARNO-Pawłowice'!E28,'10-ISO-ZIARNO-Długie Stare'!E28,'10-ISO-ZIARNO-Bujak'!E28,'10-ISO-ZIARNO-Kasperek'!E28,'10-ISO-ZIARNO-Żabice'!E28)</f>
        <v>80727.36363636363</v>
      </c>
      <c r="F20" s="111">
        <f>AVERAGE('10-ISO-ZIARNO-Chodeczek'!I28,'10-ISO-ZIARNO-Łuczak'!I28,'10-ISO-ZIARNO-Śliż'!I28,'10-ISO-ZIARNO-Gajdemski'!I28,'10-ISO-ZIARNO-Szymańczak'!I28,'10-ISO-ZIARNO-Bartoszek'!I28,'10-ISO-ZIARNO-Gruźliński'!I28,'10-ISO-ZIARNO-Chodów'!I28,'10-ISO-ZIARNO-Dutkowski'!I28,'10-ISO-ZIARNO-Nawrot Wlkp'!I28,'10-ISO-ZIARNO-Grzelak'!I28,'10-ISO-ZIARNO-Frątczak'!I28,'10-ISO-ZIARNO-Florkowski'!I28,'10-ISO-ZIARNO-Kosieczyn'!I28,'10-ISO-ZIARNO-Skibiński'!I28,'10-ISO-ZIARNO-Górczak'!I28,'10-ISO-ZIARNO-Wojciechowski'!I28,'10-ISO-ZIARNO-Szymanowski'!I28,'10-ISO-ZIARNO-Seraszek'!I28,'10-ISO-ZIARNO-Sokołowo'!I28,'10-ISO-ZIARNO-Rusko'!I28,'10-ISO-ZIARNO-Piotrowo'!I28,'10-ISO-ZIARNO-Klonówiec'!I28,'10-ISO-ZIARNO-Pawłowice'!I28,'10-ISO-ZIARNO-Długie Stare'!I28,'10-ISO-ZIARNO-Bujak'!I28,'10-ISO-ZIARNO-Kasperek'!I28,'10-ISO-ZIARNO-Żabice'!I28)</f>
        <v>34.93636363636363</v>
      </c>
      <c r="G20" s="112">
        <f>AVERAGE('10-ISO-ZIARNO-Chodeczek'!L28,'10-ISO-ZIARNO-Łuczak'!L28,'10-ISO-ZIARNO-Śliż'!L28,'10-ISO-ZIARNO-Gajdemski'!L28,'10-ISO-ZIARNO-Szymańczak'!L28,'10-ISO-ZIARNO-Bartoszek'!L28,'10-ISO-ZIARNO-Gruźliński'!L28,'10-ISO-ZIARNO-Chodów'!L28,'10-ISO-ZIARNO-Dutkowski'!L28,'10-ISO-ZIARNO-Nawrot Wlkp'!L28,'10-ISO-ZIARNO-Grzelak'!L28,'10-ISO-ZIARNO-Frątczak'!L28,'10-ISO-ZIARNO-Florkowski'!L28,'10-ISO-ZIARNO-Kosieczyn'!L28,'10-ISO-ZIARNO-Skibiński'!L28,'10-ISO-ZIARNO-Górczak'!L28,'10-ISO-ZIARNO-Wojciechowski'!L28,'10-ISO-ZIARNO-Szymanowski'!L28,'10-ISO-ZIARNO-Seraszek'!L28,'10-ISO-ZIARNO-Sokołowo'!L28,'10-ISO-ZIARNO-Rusko'!L28,'10-ISO-ZIARNO-Piotrowo'!L28,'10-ISO-ZIARNO-Klonówiec'!L28,'10-ISO-ZIARNO-Pawłowice'!L28,'10-ISO-ZIARNO-Długie Stare'!L28,'10-ISO-ZIARNO-Bujak'!L28,'10-ISO-ZIARNO-Kasperek'!L28,'10-ISO-ZIARNO-Żabice'!L28)</f>
        <v>8.245454545454548</v>
      </c>
      <c r="H20" s="113">
        <f>MAX('10-ISO-ZIARNO-Chodeczek'!L28,'10-ISO-ZIARNO-Łuczak'!L28,'10-ISO-ZIARNO-Śliż'!L28,'10-ISO-ZIARNO-Gajdemski'!L28,'10-ISO-ZIARNO-Szymańczak'!L28,'10-ISO-ZIARNO-Bartoszek'!L28,'10-ISO-ZIARNO-Gruźliński'!L28,'10-ISO-ZIARNO-Chodów'!L28,'10-ISO-ZIARNO-Dutkowski'!L28,'10-ISO-ZIARNO-Nawrot Wlkp'!L28,'10-ISO-ZIARNO-Grzelak'!L28,'10-ISO-ZIARNO-Frątczak'!L28,'10-ISO-ZIARNO-Florkowski'!L28,'10-ISO-ZIARNO-Kosieczyn'!L28,'10-ISO-ZIARNO-Skibiński'!L28,'10-ISO-ZIARNO-Górczak'!L28,'10-ISO-ZIARNO-Wojciechowski'!L28,'10-ISO-ZIARNO-Szymanowski'!L28,'10-ISO-ZIARNO-Seraszek'!L28,'10-ISO-ZIARNO-Sokołowo'!L28,'10-ISO-ZIARNO-Rusko'!L28,'10-ISO-ZIARNO-Piotrowo'!L28,'10-ISO-ZIARNO-Klonówiec'!L28,'10-ISO-ZIARNO-Pawłowice'!L28,'10-ISO-ZIARNO-Długie Stare'!L28,'10-ISO-ZIARNO-Bujak'!L28,'10-ISO-ZIARNO-Kasperek'!L28,'10-ISO-ZIARNO-Żabice'!L28)</f>
        <v>10.07</v>
      </c>
    </row>
    <row r="21" spans="2:8" ht="18">
      <c r="B21" s="107" t="s">
        <v>141</v>
      </c>
      <c r="C21" s="108">
        <v>280</v>
      </c>
      <c r="D21" s="109">
        <f>COUNT('10-ISO-ZIARNO-Chodeczek'!E29,'10-ISO-ZIARNO-Łuczak'!E29,'10-ISO-ZIARNO-Śliż'!E29,'10-ISO-ZIARNO-Gajdemski'!E29,'10-ISO-ZIARNO-Szymańczak'!E29,'10-ISO-ZIARNO-Bartoszek'!E29,'10-ISO-ZIARNO-Gruźliński'!E29,'10-ISO-ZIARNO-Chodów'!E29,'10-ISO-ZIARNO-Dutkowski'!E29,'10-ISO-ZIARNO-Nawrot Wlkp'!E29,'10-ISO-ZIARNO-Grzelak'!E29,'10-ISO-ZIARNO-Frątczak'!E29,'10-ISO-ZIARNO-Florkowski'!E29,'10-ISO-ZIARNO-Kosieczyn'!E29,'10-ISO-ZIARNO-Skibiński'!E29,'10-ISO-ZIARNO-Górczak'!E29,'10-ISO-ZIARNO-Wojciechowski'!E29,'10-ISO-ZIARNO-Szymanowski'!E29,'10-ISO-ZIARNO-Seraszek'!E29,'10-ISO-ZIARNO-Sokołowo'!E29,'10-ISO-ZIARNO-Rusko'!E29,'10-ISO-ZIARNO-Piotrowo'!E29,'10-ISO-ZIARNO-Klonówiec'!E29,'10-ISO-ZIARNO-Pawłowice'!E29,'10-ISO-ZIARNO-Długie Stare'!E29,'10-ISO-ZIARNO-Bujak'!E29,'10-ISO-ZIARNO-Kasperek'!E29,'10-ISO-ZIARNO-Żabice'!E29)</f>
        <v>25</v>
      </c>
      <c r="E21" s="110">
        <f>AVERAGE('10-ISO-ZIARNO-Chodeczek'!E29,'10-ISO-ZIARNO-Łuczak'!E29,'10-ISO-ZIARNO-Śliż'!E29,'10-ISO-ZIARNO-Gajdemski'!E29,'10-ISO-ZIARNO-Szymańczak'!E29,'10-ISO-ZIARNO-Bartoszek'!E29,'10-ISO-ZIARNO-Gruźliński'!E29,'10-ISO-ZIARNO-Chodów'!E29,'10-ISO-ZIARNO-Dutkowski'!E29,'10-ISO-ZIARNO-Nawrot Wlkp'!E29,'10-ISO-ZIARNO-Grzelak'!E29,'10-ISO-ZIARNO-Frątczak'!E29,'10-ISO-ZIARNO-Florkowski'!E29,'10-ISO-ZIARNO-Kosieczyn'!E29,'10-ISO-ZIARNO-Skibiński'!E29,'10-ISO-ZIARNO-Górczak'!E29,'10-ISO-ZIARNO-Wojciechowski'!E29,'10-ISO-ZIARNO-Szymanowski'!E29,'10-ISO-ZIARNO-Seraszek'!E29,'10-ISO-ZIARNO-Sokołowo'!E29,'10-ISO-ZIARNO-Rusko'!E29,'10-ISO-ZIARNO-Piotrowo'!E29,'10-ISO-ZIARNO-Klonówiec'!E29,'10-ISO-ZIARNO-Pawłowice'!E29,'10-ISO-ZIARNO-Długie Stare'!E29,'10-ISO-ZIARNO-Bujak'!E29,'10-ISO-ZIARNO-Kasperek'!E29,'10-ISO-ZIARNO-Żabice'!E29)</f>
        <v>76691.36</v>
      </c>
      <c r="F21" s="111">
        <f>AVERAGE('10-ISO-ZIARNO-Chodeczek'!I29,'10-ISO-ZIARNO-Łuczak'!I29,'10-ISO-ZIARNO-Śliż'!I29,'10-ISO-ZIARNO-Gajdemski'!I29,'10-ISO-ZIARNO-Szymańczak'!I29,'10-ISO-ZIARNO-Bartoszek'!I29,'10-ISO-ZIARNO-Gruźliński'!I29,'10-ISO-ZIARNO-Chodów'!I29,'10-ISO-ZIARNO-Dutkowski'!I29,'10-ISO-ZIARNO-Nawrot Wlkp'!I29,'10-ISO-ZIARNO-Grzelak'!I29,'10-ISO-ZIARNO-Frątczak'!I29,'10-ISO-ZIARNO-Florkowski'!I29,'10-ISO-ZIARNO-Kosieczyn'!I29,'10-ISO-ZIARNO-Skibiński'!I29,'10-ISO-ZIARNO-Górczak'!I29,'10-ISO-ZIARNO-Wojciechowski'!I29,'10-ISO-ZIARNO-Szymanowski'!I29,'10-ISO-ZIARNO-Seraszek'!I29,'10-ISO-ZIARNO-Sokołowo'!I29,'10-ISO-ZIARNO-Rusko'!I29,'10-ISO-ZIARNO-Piotrowo'!I29,'10-ISO-ZIARNO-Klonówiec'!I29,'10-ISO-ZIARNO-Pawłowice'!I29,'10-ISO-ZIARNO-Długie Stare'!I29,'10-ISO-ZIARNO-Bujak'!I29,'10-ISO-ZIARNO-Kasperek'!I29,'10-ISO-ZIARNO-Żabice'!I29)</f>
        <v>34.28</v>
      </c>
      <c r="G21" s="112">
        <f>AVERAGE('10-ISO-ZIARNO-Chodeczek'!L29,'10-ISO-ZIARNO-Łuczak'!L29,'10-ISO-ZIARNO-Śliż'!L29,'10-ISO-ZIARNO-Gajdemski'!L29,'10-ISO-ZIARNO-Szymańczak'!L29,'10-ISO-ZIARNO-Bartoszek'!L29,'10-ISO-ZIARNO-Gruźliński'!L29,'10-ISO-ZIARNO-Chodów'!L29,'10-ISO-ZIARNO-Dutkowski'!L29,'10-ISO-ZIARNO-Nawrot Wlkp'!L29,'10-ISO-ZIARNO-Grzelak'!L29,'10-ISO-ZIARNO-Frątczak'!L29,'10-ISO-ZIARNO-Florkowski'!L29,'10-ISO-ZIARNO-Kosieczyn'!L29,'10-ISO-ZIARNO-Skibiński'!L29,'10-ISO-ZIARNO-Górczak'!L29,'10-ISO-ZIARNO-Wojciechowski'!L29,'10-ISO-ZIARNO-Szymanowski'!L29,'10-ISO-ZIARNO-Seraszek'!L29,'10-ISO-ZIARNO-Sokołowo'!L29,'10-ISO-ZIARNO-Rusko'!L29,'10-ISO-ZIARNO-Piotrowo'!L29,'10-ISO-ZIARNO-Klonówiec'!L29,'10-ISO-ZIARNO-Pawłowice'!L29,'10-ISO-ZIARNO-Długie Stare'!L29,'10-ISO-ZIARNO-Bujak'!L29,'10-ISO-ZIARNO-Kasperek'!L29,'10-ISO-ZIARNO-Żabice'!L29)</f>
        <v>8.5452</v>
      </c>
      <c r="H21" s="113">
        <f>MAX('10-ISO-ZIARNO-Chodeczek'!L29,'10-ISO-ZIARNO-Łuczak'!L29,'10-ISO-ZIARNO-Śliż'!L29,'10-ISO-ZIARNO-Gajdemski'!L29,'10-ISO-ZIARNO-Szymańczak'!L29,'10-ISO-ZIARNO-Bartoszek'!L29,'10-ISO-ZIARNO-Gruźliński'!L29,'10-ISO-ZIARNO-Chodów'!L29,'10-ISO-ZIARNO-Dutkowski'!L29,'10-ISO-ZIARNO-Nawrot Wlkp'!L29,'10-ISO-ZIARNO-Grzelak'!L29,'10-ISO-ZIARNO-Frątczak'!L29,'10-ISO-ZIARNO-Florkowski'!L29,'10-ISO-ZIARNO-Kosieczyn'!L29,'10-ISO-ZIARNO-Skibiński'!L29,'10-ISO-ZIARNO-Górczak'!L29,'10-ISO-ZIARNO-Wojciechowski'!L29,'10-ISO-ZIARNO-Szymanowski'!L29,'10-ISO-ZIARNO-Seraszek'!L29,'10-ISO-ZIARNO-Sokołowo'!L29,'10-ISO-ZIARNO-Rusko'!L29,'10-ISO-ZIARNO-Piotrowo'!L29,'10-ISO-ZIARNO-Klonówiec'!L29,'10-ISO-ZIARNO-Pawłowice'!L29,'10-ISO-ZIARNO-Długie Stare'!L29,'10-ISO-ZIARNO-Bujak'!L29,'10-ISO-ZIARNO-Kasperek'!L29,'10-ISO-ZIARNO-Żabice'!L29)</f>
        <v>11.01</v>
      </c>
    </row>
    <row r="22" spans="2:8" ht="18">
      <c r="B22" s="107" t="s">
        <v>142</v>
      </c>
      <c r="C22" s="108">
        <v>270</v>
      </c>
      <c r="D22" s="109">
        <f>COUNT('10-ISO-ZIARNO-Chodeczek'!E31,'10-ISO-ZIARNO-Łuczak'!E31,'10-ISO-ZIARNO-Śliż'!E31,'10-ISO-ZIARNO-Gajdemski'!E31,'10-ISO-ZIARNO-Szymańczak'!E31,'10-ISO-ZIARNO-Bartoszek'!E31,'10-ISO-ZIARNO-Gruźliński'!E31,'10-ISO-ZIARNO-Chodów'!E31,'10-ISO-ZIARNO-Dutkowski'!E31,'10-ISO-ZIARNO-Nawrot Wlkp'!E31,'10-ISO-ZIARNO-Grzelak'!E31,'10-ISO-ZIARNO-Frątczak'!E31,'10-ISO-ZIARNO-Florkowski'!E31,'10-ISO-ZIARNO-Kosieczyn'!E31,'10-ISO-ZIARNO-Skibiński'!E31,'10-ISO-ZIARNO-Górczak'!E31,'10-ISO-ZIARNO-Wojciechowski'!E31,'10-ISO-ZIARNO-Szymanowski'!E31,'10-ISO-ZIARNO-Seraszek'!E31,'10-ISO-ZIARNO-Sokołowo'!E31,'10-ISO-ZIARNO-Rusko'!E31,'10-ISO-ZIARNO-Piotrowo'!E31,'10-ISO-ZIARNO-Klonówiec'!E31,'10-ISO-ZIARNO-Pawłowice'!E31,'10-ISO-ZIARNO-Długie Stare'!E31,'10-ISO-ZIARNO-Bujak'!E31,'10-ISO-ZIARNO-Kasperek'!E31,'10-ISO-ZIARNO-Żabice'!E31)</f>
        <v>12</v>
      </c>
      <c r="E22" s="110">
        <f>AVERAGE('10-ISO-ZIARNO-Chodeczek'!E31,'10-ISO-ZIARNO-Łuczak'!E31,'10-ISO-ZIARNO-Śliż'!E31,'10-ISO-ZIARNO-Gajdemski'!E31,'10-ISO-ZIARNO-Szymańczak'!E31,'10-ISO-ZIARNO-Bartoszek'!E31,'10-ISO-ZIARNO-Gruźliński'!E31,'10-ISO-ZIARNO-Chodów'!E31,'10-ISO-ZIARNO-Dutkowski'!E31,'10-ISO-ZIARNO-Nawrot Wlkp'!E31,'10-ISO-ZIARNO-Grzelak'!E31,'10-ISO-ZIARNO-Frątczak'!E31,'10-ISO-ZIARNO-Florkowski'!E31,'10-ISO-ZIARNO-Kosieczyn'!E31,'10-ISO-ZIARNO-Skibiński'!E31,'10-ISO-ZIARNO-Górczak'!E31,'10-ISO-ZIARNO-Wojciechowski'!E31,'10-ISO-ZIARNO-Szymanowski'!E31,'10-ISO-ZIARNO-Seraszek'!E31,'10-ISO-ZIARNO-Sokołowo'!E31,'10-ISO-ZIARNO-Rusko'!E31,'10-ISO-ZIARNO-Piotrowo'!E31,'10-ISO-ZIARNO-Klonówiec'!E31,'10-ISO-ZIARNO-Pawłowice'!E31,'10-ISO-ZIARNO-Długie Stare'!E31,'10-ISO-ZIARNO-Bujak'!E31,'10-ISO-ZIARNO-Kasperek'!E31,'10-ISO-ZIARNO-Żabice'!E31)</f>
        <v>79341.5</v>
      </c>
      <c r="F22" s="111">
        <f>AVERAGE('10-ISO-ZIARNO-Chodeczek'!I31,'10-ISO-ZIARNO-Łuczak'!I31,'10-ISO-ZIARNO-Śliż'!I31,'10-ISO-ZIARNO-Gajdemski'!I31,'10-ISO-ZIARNO-Szymańczak'!I31,'10-ISO-ZIARNO-Bartoszek'!I31,'10-ISO-ZIARNO-Gruźliński'!I31,'10-ISO-ZIARNO-Chodów'!I31,'10-ISO-ZIARNO-Dutkowski'!I31,'10-ISO-ZIARNO-Nawrot Wlkp'!I31,'10-ISO-ZIARNO-Grzelak'!I31,'10-ISO-ZIARNO-Frątczak'!I31,'10-ISO-ZIARNO-Florkowski'!I31,'10-ISO-ZIARNO-Kosieczyn'!I31,'10-ISO-ZIARNO-Skibiński'!I31,'10-ISO-ZIARNO-Górczak'!I31,'10-ISO-ZIARNO-Wojciechowski'!I31,'10-ISO-ZIARNO-Szymanowski'!I31,'10-ISO-ZIARNO-Seraszek'!I31,'10-ISO-ZIARNO-Sokołowo'!I31,'10-ISO-ZIARNO-Rusko'!I31,'10-ISO-ZIARNO-Piotrowo'!I31,'10-ISO-ZIARNO-Klonówiec'!I31,'10-ISO-ZIARNO-Pawłowice'!I31,'10-ISO-ZIARNO-Długie Stare'!I31,'10-ISO-ZIARNO-Bujak'!I31,'10-ISO-ZIARNO-Kasperek'!I31,'10-ISO-ZIARNO-Żabice'!I31)</f>
        <v>36.93333333333333</v>
      </c>
      <c r="G22" s="112">
        <f>AVERAGE('10-ISO-ZIARNO-Chodeczek'!L31,'10-ISO-ZIARNO-Łuczak'!L31,'10-ISO-ZIARNO-Śliż'!L31,'10-ISO-ZIARNO-Gajdemski'!L31,'10-ISO-ZIARNO-Szymańczak'!L31,'10-ISO-ZIARNO-Bartoszek'!L31,'10-ISO-ZIARNO-Gruźliński'!L31,'10-ISO-ZIARNO-Chodów'!L31,'10-ISO-ZIARNO-Dutkowski'!L31,'10-ISO-ZIARNO-Nawrot Wlkp'!L31,'10-ISO-ZIARNO-Grzelak'!L31,'10-ISO-ZIARNO-Frątczak'!L31,'10-ISO-ZIARNO-Florkowski'!L31,'10-ISO-ZIARNO-Kosieczyn'!L31,'10-ISO-ZIARNO-Skibiński'!L31,'10-ISO-ZIARNO-Górczak'!L31,'10-ISO-ZIARNO-Wojciechowski'!L31,'10-ISO-ZIARNO-Szymanowski'!L31,'10-ISO-ZIARNO-Seraszek'!L31,'10-ISO-ZIARNO-Sokołowo'!L31,'10-ISO-ZIARNO-Rusko'!L31,'10-ISO-ZIARNO-Piotrowo'!L31,'10-ISO-ZIARNO-Klonówiec'!L31,'10-ISO-ZIARNO-Pawłowice'!L31,'10-ISO-ZIARNO-Długie Stare'!L31,'10-ISO-ZIARNO-Bujak'!L31,'10-ISO-ZIARNO-Kasperek'!L31,'10-ISO-ZIARNO-Żabice'!L31)</f>
        <v>9.433333333333332</v>
      </c>
      <c r="H22" s="113">
        <f>MAX('10-ISO-ZIARNO-Chodeczek'!L31,'10-ISO-ZIARNO-Łuczak'!L31,'10-ISO-ZIARNO-Śliż'!L31,'10-ISO-ZIARNO-Gajdemski'!L31,'10-ISO-ZIARNO-Szymańczak'!L31,'10-ISO-ZIARNO-Bartoszek'!L31,'10-ISO-ZIARNO-Gruźliński'!L31,'10-ISO-ZIARNO-Chodów'!L31,'10-ISO-ZIARNO-Dutkowski'!L31,'10-ISO-ZIARNO-Nawrot Wlkp'!L31,'10-ISO-ZIARNO-Grzelak'!L31,'10-ISO-ZIARNO-Frątczak'!L31,'10-ISO-ZIARNO-Florkowski'!L31,'10-ISO-ZIARNO-Kosieczyn'!L31,'10-ISO-ZIARNO-Skibiński'!L31,'10-ISO-ZIARNO-Górczak'!L31,'10-ISO-ZIARNO-Wojciechowski'!L31,'10-ISO-ZIARNO-Szymanowski'!L31,'10-ISO-ZIARNO-Seraszek'!L31,'10-ISO-ZIARNO-Sokołowo'!L31,'10-ISO-ZIARNO-Rusko'!L31,'10-ISO-ZIARNO-Piotrowo'!L31,'10-ISO-ZIARNO-Klonówiec'!L31,'10-ISO-ZIARNO-Pawłowice'!L31,'10-ISO-ZIARNO-Długie Stare'!L31,'10-ISO-ZIARNO-Bujak'!L31,'10-ISO-ZIARNO-Kasperek'!L31,'10-ISO-ZIARNO-Żabice'!L31)</f>
        <v>11.1</v>
      </c>
    </row>
    <row r="23" spans="2:8" ht="18">
      <c r="B23" s="100" t="s">
        <v>143</v>
      </c>
      <c r="C23" s="101">
        <v>270</v>
      </c>
      <c r="D23" s="102">
        <f>COUNT('10-ISO-ZIARNO-Chodeczek'!E34,'10-ISO-ZIARNO-Łuczak'!E34,'10-ISO-ZIARNO-Śliż'!E34,'10-ISO-ZIARNO-Gajdemski'!E34,'10-ISO-ZIARNO-Szymańczak'!E34,'10-ISO-ZIARNO-Bartoszek'!E34,'10-ISO-ZIARNO-Gruźliński'!E34,'10-ISO-ZIARNO-Chodów'!E34,'10-ISO-ZIARNO-Dutkowski'!E34,'10-ISO-ZIARNO-Nawrot Wlkp'!E34,'10-ISO-ZIARNO-Grzelak'!E34,'10-ISO-ZIARNO-Frątczak'!E34,'10-ISO-ZIARNO-Florkowski'!E34,'10-ISO-ZIARNO-Kosieczyn'!E34,'10-ISO-ZIARNO-Skibiński'!E34,'10-ISO-ZIARNO-Górczak'!E34,'10-ISO-ZIARNO-Wojciechowski'!E34,'10-ISO-ZIARNO-Szymanowski'!E34,'10-ISO-ZIARNO-Seraszek'!E34,'10-ISO-ZIARNO-Sokołowo'!E34,'10-ISO-ZIARNO-Rusko'!E34,'10-ISO-ZIARNO-Piotrowo'!E34,'10-ISO-ZIARNO-Klonówiec'!E34,'10-ISO-ZIARNO-Pawłowice'!E34,'10-ISO-ZIARNO-Długie Stare'!E34,'10-ISO-ZIARNO-Bujak'!E34,'10-ISO-ZIARNO-Kasperek'!E34,'10-ISO-ZIARNO-Żabice'!E34)</f>
        <v>16</v>
      </c>
      <c r="E23" s="103">
        <f>AVERAGE('10-ISO-ZIARNO-Chodeczek'!E34,'10-ISO-ZIARNO-Łuczak'!E34,'10-ISO-ZIARNO-Śliż'!E34,'10-ISO-ZIARNO-Gajdemski'!E34,'10-ISO-ZIARNO-Szymańczak'!E34,'10-ISO-ZIARNO-Bartoszek'!E34,'10-ISO-ZIARNO-Gruźliński'!E34,'10-ISO-ZIARNO-Chodów'!E34,'10-ISO-ZIARNO-Dutkowski'!E34,'10-ISO-ZIARNO-Nawrot Wlkp'!E34,'10-ISO-ZIARNO-Grzelak'!E34,'10-ISO-ZIARNO-Frątczak'!E34,'10-ISO-ZIARNO-Florkowski'!E34,'10-ISO-ZIARNO-Kosieczyn'!E34,'10-ISO-ZIARNO-Skibiński'!E34,'10-ISO-ZIARNO-Górczak'!E34,'10-ISO-ZIARNO-Wojciechowski'!E34,'10-ISO-ZIARNO-Szymanowski'!E34,'10-ISO-ZIARNO-Seraszek'!E34,'10-ISO-ZIARNO-Sokołowo'!E34,'10-ISO-ZIARNO-Rusko'!E34,'10-ISO-ZIARNO-Piotrowo'!E34,'10-ISO-ZIARNO-Klonówiec'!E34,'10-ISO-ZIARNO-Pawłowice'!E34,'10-ISO-ZIARNO-Długie Stare'!E34,'10-ISO-ZIARNO-Bujak'!E34,'10-ISO-ZIARNO-Kasperek'!E34,'10-ISO-ZIARNO-Żabice'!E34)</f>
        <v>79936.1875</v>
      </c>
      <c r="F23" s="104">
        <f>AVERAGE('10-ISO-ZIARNO-Chodeczek'!I34,'10-ISO-ZIARNO-Łuczak'!I34,'10-ISO-ZIARNO-Śliż'!I34,'10-ISO-ZIARNO-Gajdemski'!I34,'10-ISO-ZIARNO-Szymańczak'!I34,'10-ISO-ZIARNO-Bartoszek'!I34,'10-ISO-ZIARNO-Gruźliński'!I34,'10-ISO-ZIARNO-Chodów'!I34,'10-ISO-ZIARNO-Dutkowski'!I34,'10-ISO-ZIARNO-Nawrot Wlkp'!I34,'10-ISO-ZIARNO-Grzelak'!I34,'10-ISO-ZIARNO-Frątczak'!I34,'10-ISO-ZIARNO-Florkowski'!I34,'10-ISO-ZIARNO-Kosieczyn'!I34,'10-ISO-ZIARNO-Skibiński'!I34,'10-ISO-ZIARNO-Górczak'!I34,'10-ISO-ZIARNO-Wojciechowski'!I34,'10-ISO-ZIARNO-Szymanowski'!I34,'10-ISO-ZIARNO-Seraszek'!I34,'10-ISO-ZIARNO-Sokołowo'!I34,'10-ISO-ZIARNO-Rusko'!I34,'10-ISO-ZIARNO-Piotrowo'!I34,'10-ISO-ZIARNO-Klonówiec'!I34,'10-ISO-ZIARNO-Pawłowice'!I34,'10-ISO-ZIARNO-Długie Stare'!I34,'10-ISO-ZIARNO-Bujak'!I34,'10-ISO-ZIARNO-Kasperek'!I34,'10-ISO-ZIARNO-Żabice'!I34)</f>
        <v>34.619375</v>
      </c>
      <c r="G23" s="105">
        <f>AVERAGE('10-ISO-ZIARNO-Chodeczek'!L34,'10-ISO-ZIARNO-Łuczak'!L34,'10-ISO-ZIARNO-Śliż'!L34,'10-ISO-ZIARNO-Gajdemski'!L34,'10-ISO-ZIARNO-Szymańczak'!L34,'10-ISO-ZIARNO-Bartoszek'!L34,'10-ISO-ZIARNO-Gruźliński'!L34,'10-ISO-ZIARNO-Chodów'!L34,'10-ISO-ZIARNO-Dutkowski'!L34,'10-ISO-ZIARNO-Nawrot Wlkp'!L34,'10-ISO-ZIARNO-Grzelak'!L34,'10-ISO-ZIARNO-Frątczak'!L34,'10-ISO-ZIARNO-Florkowski'!L34,'10-ISO-ZIARNO-Kosieczyn'!L34,'10-ISO-ZIARNO-Skibiński'!L34,'10-ISO-ZIARNO-Górczak'!L34,'10-ISO-ZIARNO-Wojciechowski'!L34,'10-ISO-ZIARNO-Szymanowski'!L34,'10-ISO-ZIARNO-Seraszek'!L34,'10-ISO-ZIARNO-Sokołowo'!L34,'10-ISO-ZIARNO-Rusko'!L34,'10-ISO-ZIARNO-Piotrowo'!L34,'10-ISO-ZIARNO-Klonówiec'!L34,'10-ISO-ZIARNO-Pawłowice'!L34,'10-ISO-ZIARNO-Długie Stare'!L34,'10-ISO-ZIARNO-Bujak'!L34,'10-ISO-ZIARNO-Kasperek'!L34,'10-ISO-ZIARNO-Żabice'!L34)</f>
        <v>8.99</v>
      </c>
      <c r="H23" s="106">
        <f>MAX('10-ISO-ZIARNO-Chodeczek'!L34,'10-ISO-ZIARNO-Łuczak'!L34,'10-ISO-ZIARNO-Śliż'!L34,'10-ISO-ZIARNO-Gajdemski'!L34,'10-ISO-ZIARNO-Szymańczak'!L34,'10-ISO-ZIARNO-Bartoszek'!L34,'10-ISO-ZIARNO-Gruźliński'!L34,'10-ISO-ZIARNO-Chodów'!L34,'10-ISO-ZIARNO-Dutkowski'!L34,'10-ISO-ZIARNO-Nawrot Wlkp'!L34,'10-ISO-ZIARNO-Grzelak'!L34,'10-ISO-ZIARNO-Frątczak'!L34,'10-ISO-ZIARNO-Florkowski'!L34,'10-ISO-ZIARNO-Kosieczyn'!L34,'10-ISO-ZIARNO-Skibiński'!L34,'10-ISO-ZIARNO-Górczak'!L34,'10-ISO-ZIARNO-Wojciechowski'!L34,'10-ISO-ZIARNO-Szymanowski'!L34,'10-ISO-ZIARNO-Seraszek'!L34,'10-ISO-ZIARNO-Sokołowo'!L34,'10-ISO-ZIARNO-Rusko'!L34,'10-ISO-ZIARNO-Piotrowo'!L34,'10-ISO-ZIARNO-Klonówiec'!L34,'10-ISO-ZIARNO-Pawłowice'!L34,'10-ISO-ZIARNO-Długie Stare'!L34,'10-ISO-ZIARNO-Bujak'!L34,'10-ISO-ZIARNO-Kasperek'!L34,'10-ISO-ZIARNO-Żabice'!L34)</f>
        <v>10.67</v>
      </c>
    </row>
    <row r="24" spans="2:8" ht="18">
      <c r="B24" s="100" t="s">
        <v>144</v>
      </c>
      <c r="C24" s="101">
        <v>270</v>
      </c>
      <c r="D24" s="102">
        <f>COUNT('10-ISO-ZIARNO-Chodeczek'!E36,'10-ISO-ZIARNO-Łuczak'!E36,'10-ISO-ZIARNO-Śliż'!E36,'10-ISO-ZIARNO-Gajdemski'!E36,'10-ISO-ZIARNO-Szymańczak'!E36,'10-ISO-ZIARNO-Bartoszek'!E36,'10-ISO-ZIARNO-Gruźliński'!E36,'10-ISO-ZIARNO-Chodów'!E36,'10-ISO-ZIARNO-Dutkowski'!E36,'10-ISO-ZIARNO-Nawrot Wlkp'!E36,'10-ISO-ZIARNO-Grzelak'!E36,'10-ISO-ZIARNO-Frątczak'!E36,'10-ISO-ZIARNO-Florkowski'!E36,'10-ISO-ZIARNO-Kosieczyn'!E36,'10-ISO-ZIARNO-Skibiński'!E36,'10-ISO-ZIARNO-Górczak'!E36,'10-ISO-ZIARNO-Wojciechowski'!E36,'10-ISO-ZIARNO-Szymanowski'!E36,'10-ISO-ZIARNO-Seraszek'!E36,'10-ISO-ZIARNO-Sokołowo'!E36,'10-ISO-ZIARNO-Rusko'!E36,'10-ISO-ZIARNO-Piotrowo'!E36,'10-ISO-ZIARNO-Klonówiec'!E36,'10-ISO-ZIARNO-Pawłowice'!E36,'10-ISO-ZIARNO-Długie Stare'!E36,'10-ISO-ZIARNO-Bujak'!E36,'10-ISO-ZIARNO-Kasperek'!E36,'10-ISO-ZIARNO-Żabice'!E36)</f>
        <v>13</v>
      </c>
      <c r="E24" s="103">
        <f>AVERAGE('10-ISO-ZIARNO-Chodeczek'!E36,'10-ISO-ZIARNO-Łuczak'!E36,'10-ISO-ZIARNO-Śliż'!E36,'10-ISO-ZIARNO-Gajdemski'!E36,'10-ISO-ZIARNO-Szymańczak'!E36,'10-ISO-ZIARNO-Bartoszek'!E36,'10-ISO-ZIARNO-Gruźliński'!E36,'10-ISO-ZIARNO-Chodów'!E36,'10-ISO-ZIARNO-Dutkowski'!E36,'10-ISO-ZIARNO-Nawrot Wlkp'!E36,'10-ISO-ZIARNO-Grzelak'!E36,'10-ISO-ZIARNO-Frątczak'!E36,'10-ISO-ZIARNO-Florkowski'!E36,'10-ISO-ZIARNO-Kosieczyn'!E36,'10-ISO-ZIARNO-Skibiński'!E36,'10-ISO-ZIARNO-Górczak'!E36,'10-ISO-ZIARNO-Wojciechowski'!E36,'10-ISO-ZIARNO-Szymanowski'!E36,'10-ISO-ZIARNO-Seraszek'!E36,'10-ISO-ZIARNO-Sokołowo'!E36,'10-ISO-ZIARNO-Rusko'!E36,'10-ISO-ZIARNO-Piotrowo'!E36,'10-ISO-ZIARNO-Klonówiec'!E36,'10-ISO-ZIARNO-Pawłowice'!E36,'10-ISO-ZIARNO-Długie Stare'!E36,'10-ISO-ZIARNO-Bujak'!E36,'10-ISO-ZIARNO-Kasperek'!E36,'10-ISO-ZIARNO-Żabice'!E36)</f>
        <v>80778.92307692308</v>
      </c>
      <c r="F24" s="104">
        <f>AVERAGE('10-ISO-ZIARNO-Chodeczek'!I36,'10-ISO-ZIARNO-Łuczak'!I36,'10-ISO-ZIARNO-Śliż'!I36,'10-ISO-ZIARNO-Gajdemski'!I36,'10-ISO-ZIARNO-Szymańczak'!I36,'10-ISO-ZIARNO-Bartoszek'!I36,'10-ISO-ZIARNO-Gruźliński'!I36,'10-ISO-ZIARNO-Chodów'!I36,'10-ISO-ZIARNO-Dutkowski'!I36,'10-ISO-ZIARNO-Nawrot Wlkp'!I36,'10-ISO-ZIARNO-Grzelak'!I36,'10-ISO-ZIARNO-Frątczak'!I36,'10-ISO-ZIARNO-Florkowski'!I36,'10-ISO-ZIARNO-Kosieczyn'!I36,'10-ISO-ZIARNO-Skibiński'!I36,'10-ISO-ZIARNO-Górczak'!I36,'10-ISO-ZIARNO-Wojciechowski'!I36,'10-ISO-ZIARNO-Szymanowski'!I36,'10-ISO-ZIARNO-Seraszek'!I36,'10-ISO-ZIARNO-Sokołowo'!I36,'10-ISO-ZIARNO-Rusko'!I36,'10-ISO-ZIARNO-Piotrowo'!I36,'10-ISO-ZIARNO-Klonówiec'!I36,'10-ISO-ZIARNO-Pawłowice'!I36,'10-ISO-ZIARNO-Długie Stare'!I36,'10-ISO-ZIARNO-Bujak'!I36,'10-ISO-ZIARNO-Kasperek'!I36,'10-ISO-ZIARNO-Żabice'!I36)</f>
        <v>35.176923076923075</v>
      </c>
      <c r="G24" s="105">
        <f>AVERAGE('10-ISO-ZIARNO-Chodeczek'!L36,'10-ISO-ZIARNO-Łuczak'!L36,'10-ISO-ZIARNO-Śliż'!L36,'10-ISO-ZIARNO-Gajdemski'!L36,'10-ISO-ZIARNO-Szymańczak'!L36,'10-ISO-ZIARNO-Bartoszek'!L36,'10-ISO-ZIARNO-Gruźliński'!L36,'10-ISO-ZIARNO-Chodów'!L36,'10-ISO-ZIARNO-Dutkowski'!L36,'10-ISO-ZIARNO-Nawrot Wlkp'!L36,'10-ISO-ZIARNO-Grzelak'!L36,'10-ISO-ZIARNO-Frątczak'!L36,'10-ISO-ZIARNO-Florkowski'!L36,'10-ISO-ZIARNO-Kosieczyn'!L36,'10-ISO-ZIARNO-Skibiński'!L36,'10-ISO-ZIARNO-Górczak'!L36,'10-ISO-ZIARNO-Wojciechowski'!L36,'10-ISO-ZIARNO-Szymanowski'!L36,'10-ISO-ZIARNO-Seraszek'!L36,'10-ISO-ZIARNO-Sokołowo'!L36,'10-ISO-ZIARNO-Rusko'!L36,'10-ISO-ZIARNO-Piotrowo'!L36,'10-ISO-ZIARNO-Klonówiec'!L36,'10-ISO-ZIARNO-Pawłowice'!L36,'10-ISO-ZIARNO-Długie Stare'!L36,'10-ISO-ZIARNO-Bujak'!L36,'10-ISO-ZIARNO-Kasperek'!L36,'10-ISO-ZIARNO-Żabice'!L36)</f>
        <v>9.429230769230768</v>
      </c>
      <c r="H24" s="106">
        <f>MAX('10-ISO-ZIARNO-Chodeczek'!L36,'10-ISO-ZIARNO-Łuczak'!L36,'10-ISO-ZIARNO-Śliż'!L36,'10-ISO-ZIARNO-Gajdemski'!L36,'10-ISO-ZIARNO-Szymańczak'!L36,'10-ISO-ZIARNO-Bartoszek'!L36,'10-ISO-ZIARNO-Gruźliński'!L36,'10-ISO-ZIARNO-Chodów'!L36,'10-ISO-ZIARNO-Dutkowski'!L36,'10-ISO-ZIARNO-Nawrot Wlkp'!L36,'10-ISO-ZIARNO-Grzelak'!L36,'10-ISO-ZIARNO-Frątczak'!L36,'10-ISO-ZIARNO-Florkowski'!L36,'10-ISO-ZIARNO-Kosieczyn'!L36,'10-ISO-ZIARNO-Skibiński'!L36,'10-ISO-ZIARNO-Górczak'!L36,'10-ISO-ZIARNO-Wojciechowski'!L36,'10-ISO-ZIARNO-Szymanowski'!L36,'10-ISO-ZIARNO-Seraszek'!L36,'10-ISO-ZIARNO-Sokołowo'!L36,'10-ISO-ZIARNO-Rusko'!L36,'10-ISO-ZIARNO-Piotrowo'!L36,'10-ISO-ZIARNO-Klonówiec'!L36,'10-ISO-ZIARNO-Pawłowice'!L36,'10-ISO-ZIARNO-Długie Stare'!L36,'10-ISO-ZIARNO-Bujak'!L36,'10-ISO-ZIARNO-Kasperek'!L36,'10-ISO-ZIARNO-Żabice'!L36)</f>
        <v>11.15</v>
      </c>
    </row>
    <row r="25" spans="2:8" ht="18">
      <c r="B25" s="100" t="s">
        <v>145</v>
      </c>
      <c r="C25" s="101">
        <v>290</v>
      </c>
      <c r="D25" s="102">
        <f>COUNT('10-ISO-ZIARNO-Chodeczek'!E38,'10-ISO-ZIARNO-Łuczak'!E38,'10-ISO-ZIARNO-Śliż'!E38,'10-ISO-ZIARNO-Gajdemski'!E38,'10-ISO-ZIARNO-Szymańczak'!E38,'10-ISO-ZIARNO-Bartoszek'!E38,'10-ISO-ZIARNO-Gruźliński'!E38,'10-ISO-ZIARNO-Chodów'!E38,'10-ISO-ZIARNO-Dutkowski'!E38,'10-ISO-ZIARNO-Nawrot Wlkp'!E38,'10-ISO-ZIARNO-Grzelak'!E38,'10-ISO-ZIARNO-Frątczak'!E38,'10-ISO-ZIARNO-Florkowski'!E38,'10-ISO-ZIARNO-Kosieczyn'!E38,'10-ISO-ZIARNO-Skibiński'!E38,'10-ISO-ZIARNO-Górczak'!E38,'10-ISO-ZIARNO-Wojciechowski'!E38,'10-ISO-ZIARNO-Szymanowski'!E38,'10-ISO-ZIARNO-Seraszek'!E38,'10-ISO-ZIARNO-Sokołowo'!E38,'10-ISO-ZIARNO-Rusko'!E38,'10-ISO-ZIARNO-Piotrowo'!E38,'10-ISO-ZIARNO-Klonówiec'!E38,'10-ISO-ZIARNO-Pawłowice'!E38,'10-ISO-ZIARNO-Długie Stare'!E38,'10-ISO-ZIARNO-Bujak'!E38,'10-ISO-ZIARNO-Kasperek'!E38,'10-ISO-ZIARNO-Żabice'!E38)</f>
        <v>7</v>
      </c>
      <c r="E25" s="103">
        <f>AVERAGE('10-ISO-ZIARNO-Chodeczek'!E38,'10-ISO-ZIARNO-Łuczak'!E38,'10-ISO-ZIARNO-Śliż'!E38,'10-ISO-ZIARNO-Gajdemski'!E38,'10-ISO-ZIARNO-Szymańczak'!E38,'10-ISO-ZIARNO-Bartoszek'!E38,'10-ISO-ZIARNO-Gruźliński'!E38,'10-ISO-ZIARNO-Chodów'!E38,'10-ISO-ZIARNO-Dutkowski'!E38,'10-ISO-ZIARNO-Nawrot Wlkp'!E38,'10-ISO-ZIARNO-Grzelak'!E38,'10-ISO-ZIARNO-Frątczak'!E38,'10-ISO-ZIARNO-Florkowski'!E38,'10-ISO-ZIARNO-Kosieczyn'!E38,'10-ISO-ZIARNO-Skibiński'!E38,'10-ISO-ZIARNO-Górczak'!E38,'10-ISO-ZIARNO-Wojciechowski'!E38,'10-ISO-ZIARNO-Szymanowski'!E38,'10-ISO-ZIARNO-Seraszek'!E38,'10-ISO-ZIARNO-Sokołowo'!E38,'10-ISO-ZIARNO-Rusko'!E38,'10-ISO-ZIARNO-Piotrowo'!E38,'10-ISO-ZIARNO-Klonówiec'!E38,'10-ISO-ZIARNO-Pawłowice'!E38,'10-ISO-ZIARNO-Długie Stare'!E38,'10-ISO-ZIARNO-Bujak'!E38,'10-ISO-ZIARNO-Kasperek'!E38,'10-ISO-ZIARNO-Żabice'!E38)</f>
        <v>68423.71428571429</v>
      </c>
      <c r="F25" s="104">
        <f>AVERAGE('10-ISO-ZIARNO-Chodeczek'!I38,'10-ISO-ZIARNO-Łuczak'!I38,'10-ISO-ZIARNO-Śliż'!I38,'10-ISO-ZIARNO-Gajdemski'!I38,'10-ISO-ZIARNO-Szymańczak'!I38,'10-ISO-ZIARNO-Bartoszek'!I38,'10-ISO-ZIARNO-Gruźliński'!I38,'10-ISO-ZIARNO-Chodów'!I38,'10-ISO-ZIARNO-Dutkowski'!I38,'10-ISO-ZIARNO-Nawrot Wlkp'!I38,'10-ISO-ZIARNO-Grzelak'!I38,'10-ISO-ZIARNO-Frątczak'!I38,'10-ISO-ZIARNO-Florkowski'!I38,'10-ISO-ZIARNO-Kosieczyn'!I38,'10-ISO-ZIARNO-Skibiński'!I38,'10-ISO-ZIARNO-Górczak'!I38,'10-ISO-ZIARNO-Wojciechowski'!I38,'10-ISO-ZIARNO-Szymanowski'!I38,'10-ISO-ZIARNO-Seraszek'!I38,'10-ISO-ZIARNO-Sokołowo'!I38,'10-ISO-ZIARNO-Rusko'!I38,'10-ISO-ZIARNO-Piotrowo'!I38,'10-ISO-ZIARNO-Klonówiec'!I38,'10-ISO-ZIARNO-Pawłowice'!I38,'10-ISO-ZIARNO-Długie Stare'!I38,'10-ISO-ZIARNO-Bujak'!I38,'10-ISO-ZIARNO-Kasperek'!I38,'10-ISO-ZIARNO-Żabice'!I38)</f>
        <v>33.857142857142854</v>
      </c>
      <c r="G25" s="105">
        <f>AVERAGE('10-ISO-ZIARNO-Chodeczek'!L38,'10-ISO-ZIARNO-Łuczak'!L38,'10-ISO-ZIARNO-Śliż'!L38,'10-ISO-ZIARNO-Gajdemski'!L38,'10-ISO-ZIARNO-Szymańczak'!L38,'10-ISO-ZIARNO-Bartoszek'!L38,'10-ISO-ZIARNO-Gruźliński'!L38,'10-ISO-ZIARNO-Chodów'!L38,'10-ISO-ZIARNO-Dutkowski'!L38,'10-ISO-ZIARNO-Nawrot Wlkp'!L38,'10-ISO-ZIARNO-Grzelak'!L38,'10-ISO-ZIARNO-Frątczak'!L38,'10-ISO-ZIARNO-Florkowski'!L38,'10-ISO-ZIARNO-Kosieczyn'!L38,'10-ISO-ZIARNO-Skibiński'!L38,'10-ISO-ZIARNO-Górczak'!L38,'10-ISO-ZIARNO-Wojciechowski'!L38,'10-ISO-ZIARNO-Szymanowski'!L38,'10-ISO-ZIARNO-Seraszek'!L38,'10-ISO-ZIARNO-Sokołowo'!L38,'10-ISO-ZIARNO-Rusko'!L38,'10-ISO-ZIARNO-Piotrowo'!L38,'10-ISO-ZIARNO-Klonówiec'!L38,'10-ISO-ZIARNO-Pawłowice'!L38,'10-ISO-ZIARNO-Długie Stare'!L38,'10-ISO-ZIARNO-Bujak'!L38,'10-ISO-ZIARNO-Kasperek'!L38,'10-ISO-ZIARNO-Żabice'!L38)</f>
        <v>9.081428571428571</v>
      </c>
      <c r="H25" s="106">
        <f>MAX('10-ISO-ZIARNO-Chodeczek'!L38,'10-ISO-ZIARNO-Łuczak'!L38,'10-ISO-ZIARNO-Śliż'!L38,'10-ISO-ZIARNO-Gajdemski'!L38,'10-ISO-ZIARNO-Szymańczak'!L38,'10-ISO-ZIARNO-Bartoszek'!L38,'10-ISO-ZIARNO-Gruźliński'!L38,'10-ISO-ZIARNO-Chodów'!L38,'10-ISO-ZIARNO-Dutkowski'!L38,'10-ISO-ZIARNO-Nawrot Wlkp'!L38,'10-ISO-ZIARNO-Grzelak'!L38,'10-ISO-ZIARNO-Frątczak'!L38,'10-ISO-ZIARNO-Florkowski'!L38,'10-ISO-ZIARNO-Kosieczyn'!L38,'10-ISO-ZIARNO-Skibiński'!L38,'10-ISO-ZIARNO-Górczak'!L38,'10-ISO-ZIARNO-Wojciechowski'!L38,'10-ISO-ZIARNO-Szymanowski'!L38,'10-ISO-ZIARNO-Seraszek'!L38,'10-ISO-ZIARNO-Sokołowo'!L38,'10-ISO-ZIARNO-Rusko'!L38,'10-ISO-ZIARNO-Piotrowo'!L38,'10-ISO-ZIARNO-Klonówiec'!L38,'10-ISO-ZIARNO-Pawłowice'!L38,'10-ISO-ZIARNO-Długie Stare'!L38,'10-ISO-ZIARNO-Bujak'!L38,'10-ISO-ZIARNO-Kasperek'!L38,'10-ISO-ZIARNO-Żabice'!L38)</f>
        <v>10.51</v>
      </c>
    </row>
    <row r="26" spans="2:8" ht="18.75" thickBot="1">
      <c r="B26" s="114" t="s">
        <v>146</v>
      </c>
      <c r="C26" s="115">
        <v>280</v>
      </c>
      <c r="D26" s="116">
        <f>COUNT('10-ISO-ZIARNO-Chodeczek'!E39,'10-ISO-ZIARNO-Łuczak'!E39,'10-ISO-ZIARNO-Śliż'!E39,'10-ISO-ZIARNO-Gajdemski'!E39,'10-ISO-ZIARNO-Szymańczak'!E39,'10-ISO-ZIARNO-Bartoszek'!E39,'10-ISO-ZIARNO-Gruźliński'!E39,'10-ISO-ZIARNO-Chodów'!E39,'10-ISO-ZIARNO-Dutkowski'!E39,'10-ISO-ZIARNO-Nawrot Wlkp'!E39,'10-ISO-ZIARNO-Grzelak'!E39,'10-ISO-ZIARNO-Frątczak'!E39,'10-ISO-ZIARNO-Florkowski'!E39,'10-ISO-ZIARNO-Kosieczyn'!E39,'10-ISO-ZIARNO-Skibiński'!E39,'10-ISO-ZIARNO-Górczak'!E39,'10-ISO-ZIARNO-Wojciechowski'!E39,'10-ISO-ZIARNO-Szymanowski'!E39,'10-ISO-ZIARNO-Seraszek'!E39,'10-ISO-ZIARNO-Sokołowo'!E39,'10-ISO-ZIARNO-Rusko'!E39,'10-ISO-ZIARNO-Piotrowo'!E39,'10-ISO-ZIARNO-Klonówiec'!E39,'10-ISO-ZIARNO-Pawłowice'!E39,'10-ISO-ZIARNO-Długie Stare'!E39,'10-ISO-ZIARNO-Bujak'!E39,'10-ISO-ZIARNO-Kasperek'!E39,'10-ISO-ZIARNO-Żabice'!E39)</f>
        <v>2</v>
      </c>
      <c r="E26" s="117">
        <f>AVERAGE('10-ISO-ZIARNO-Chodeczek'!E39,'10-ISO-ZIARNO-Łuczak'!E39,'10-ISO-ZIARNO-Śliż'!E39,'10-ISO-ZIARNO-Gajdemski'!E39,'10-ISO-ZIARNO-Szymańczak'!E39,'10-ISO-ZIARNO-Bartoszek'!E39,'10-ISO-ZIARNO-Gruźliński'!E39,'10-ISO-ZIARNO-Chodów'!E39,'10-ISO-ZIARNO-Dutkowski'!E39,'10-ISO-ZIARNO-Nawrot Wlkp'!E39,'10-ISO-ZIARNO-Grzelak'!E39,'10-ISO-ZIARNO-Frątczak'!E39,'10-ISO-ZIARNO-Florkowski'!E39,'10-ISO-ZIARNO-Kosieczyn'!E39,'10-ISO-ZIARNO-Skibiński'!E39,'10-ISO-ZIARNO-Górczak'!E39,'10-ISO-ZIARNO-Wojciechowski'!E39,'10-ISO-ZIARNO-Szymanowski'!E39,'10-ISO-ZIARNO-Seraszek'!E39,'10-ISO-ZIARNO-Sokołowo'!E39,'10-ISO-ZIARNO-Rusko'!E39,'10-ISO-ZIARNO-Piotrowo'!E39,'10-ISO-ZIARNO-Klonówiec'!E39,'10-ISO-ZIARNO-Pawłowice'!E39,'10-ISO-ZIARNO-Długie Stare'!E39,'10-ISO-ZIARNO-Bujak'!E39,'10-ISO-ZIARNO-Kasperek'!E39,'10-ISO-ZIARNO-Żabice'!E39)</f>
        <v>42650</v>
      </c>
      <c r="F26" s="118">
        <f>AVERAGE('10-ISO-ZIARNO-Chodeczek'!I39,'10-ISO-ZIARNO-Łuczak'!I39,'10-ISO-ZIARNO-Śliż'!I39,'10-ISO-ZIARNO-Gajdemski'!I39,'10-ISO-ZIARNO-Szymańczak'!I39,'10-ISO-ZIARNO-Bartoszek'!I39,'10-ISO-ZIARNO-Gruźliński'!I39,'10-ISO-ZIARNO-Chodów'!I39,'10-ISO-ZIARNO-Dutkowski'!I39,'10-ISO-ZIARNO-Nawrot Wlkp'!I39,'10-ISO-ZIARNO-Grzelak'!I39,'10-ISO-ZIARNO-Frątczak'!I39,'10-ISO-ZIARNO-Florkowski'!I39,'10-ISO-ZIARNO-Kosieczyn'!I39,'10-ISO-ZIARNO-Skibiński'!I39,'10-ISO-ZIARNO-Górczak'!I39,'10-ISO-ZIARNO-Wojciechowski'!I39,'10-ISO-ZIARNO-Szymanowski'!I39,'10-ISO-ZIARNO-Seraszek'!I39,'10-ISO-ZIARNO-Sokołowo'!I39,'10-ISO-ZIARNO-Rusko'!I39,'10-ISO-ZIARNO-Piotrowo'!I39,'10-ISO-ZIARNO-Klonówiec'!I39,'10-ISO-ZIARNO-Pawłowice'!I39,'10-ISO-ZIARNO-Długie Stare'!I39,'10-ISO-ZIARNO-Bujak'!I39,'10-ISO-ZIARNO-Kasperek'!I39,'10-ISO-ZIARNO-Żabice'!I39)</f>
        <v>32.6</v>
      </c>
      <c r="G26" s="119">
        <f>AVERAGE('10-ISO-ZIARNO-Chodeczek'!L39,'10-ISO-ZIARNO-Łuczak'!L39,'10-ISO-ZIARNO-Śliż'!L39,'10-ISO-ZIARNO-Gajdemski'!L39,'10-ISO-ZIARNO-Szymańczak'!L39,'10-ISO-ZIARNO-Bartoszek'!L39,'10-ISO-ZIARNO-Gruźliński'!L39,'10-ISO-ZIARNO-Chodów'!L39,'10-ISO-ZIARNO-Dutkowski'!L39,'10-ISO-ZIARNO-Nawrot Wlkp'!L39,'10-ISO-ZIARNO-Grzelak'!L39,'10-ISO-ZIARNO-Frątczak'!L39,'10-ISO-ZIARNO-Florkowski'!L39,'10-ISO-ZIARNO-Kosieczyn'!L39,'10-ISO-ZIARNO-Skibiński'!L39,'10-ISO-ZIARNO-Górczak'!L39,'10-ISO-ZIARNO-Wojciechowski'!L39,'10-ISO-ZIARNO-Szymanowski'!L39,'10-ISO-ZIARNO-Seraszek'!L39,'10-ISO-ZIARNO-Sokołowo'!L39,'10-ISO-ZIARNO-Rusko'!L39,'10-ISO-ZIARNO-Piotrowo'!L39,'10-ISO-ZIARNO-Klonówiec'!L39,'10-ISO-ZIARNO-Pawłowice'!L39,'10-ISO-ZIARNO-Długie Stare'!L39,'10-ISO-ZIARNO-Bujak'!L39,'10-ISO-ZIARNO-Kasperek'!L39,'10-ISO-ZIARNO-Żabice'!L39)</f>
        <v>9.915000000000001</v>
      </c>
      <c r="H26" s="120">
        <f>MAX('10-ISO-ZIARNO-Chodeczek'!L39,'10-ISO-ZIARNO-Łuczak'!L39,'10-ISO-ZIARNO-Śliż'!L39,'10-ISO-ZIARNO-Gajdemski'!L39,'10-ISO-ZIARNO-Szymańczak'!L39,'10-ISO-ZIARNO-Bartoszek'!L39,'10-ISO-ZIARNO-Gruźliński'!L39,'10-ISO-ZIARNO-Chodów'!L39,'10-ISO-ZIARNO-Dutkowski'!L39,'10-ISO-ZIARNO-Nawrot Wlkp'!L39,'10-ISO-ZIARNO-Grzelak'!L39,'10-ISO-ZIARNO-Frątczak'!L39,'10-ISO-ZIARNO-Florkowski'!L39,'10-ISO-ZIARNO-Kosieczyn'!L39,'10-ISO-ZIARNO-Skibiński'!L39,'10-ISO-ZIARNO-Górczak'!L39,'10-ISO-ZIARNO-Wojciechowski'!L39,'10-ISO-ZIARNO-Szymanowski'!L39,'10-ISO-ZIARNO-Seraszek'!L39,'10-ISO-ZIARNO-Sokołowo'!L39,'10-ISO-ZIARNO-Rusko'!L39,'10-ISO-ZIARNO-Piotrowo'!L39,'10-ISO-ZIARNO-Klonówiec'!L39,'10-ISO-ZIARNO-Pawłowice'!L39,'10-ISO-ZIARNO-Długie Stare'!L39,'10-ISO-ZIARNO-Bujak'!L39,'10-ISO-ZIARNO-Kasperek'!L39,'10-ISO-ZIARNO-Żabice'!L39)</f>
        <v>12.89</v>
      </c>
    </row>
    <row r="27" spans="4:8" ht="18">
      <c r="D27" s="121" t="s">
        <v>147</v>
      </c>
      <c r="E27" s="122">
        <f>AVERAGE(E11:E26)</f>
        <v>75903.75556303072</v>
      </c>
      <c r="F27" s="123">
        <f>AVERAGE(F11:F26)</f>
        <v>34.491405690663505</v>
      </c>
      <c r="G27" s="124">
        <f>AVERAGE(G11:G26)</f>
        <v>8.923199851190475</v>
      </c>
      <c r="H27" s="124">
        <f>AVERAGE(H11:H26)</f>
        <v>11.161249999999999</v>
      </c>
    </row>
    <row r="28" ht="12.75">
      <c r="B28" s="125" t="s">
        <v>148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61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62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48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37">
        <v>66575</v>
      </c>
      <c r="F15" s="38">
        <v>175.8</v>
      </c>
      <c r="G15" s="38">
        <v>4.5</v>
      </c>
      <c r="H15" s="39">
        <v>745</v>
      </c>
      <c r="I15" s="40">
        <v>33.2</v>
      </c>
      <c r="J15" s="31">
        <f aca="true" t="shared" si="1" ref="J15:J32">(H15*10/(F15*G15))</f>
        <v>9.417267096447983</v>
      </c>
      <c r="K15" s="32">
        <f aca="true" t="shared" si="2" ref="K15:K32">ROUND(J15*(1-((I15-14)/86)),2)</f>
        <v>7.31</v>
      </c>
      <c r="L15" s="33">
        <f aca="true" t="shared" si="3" ref="L15:L32">ROUND(J15*(1-((I15-15)/85)),2)</f>
        <v>7.4</v>
      </c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37"/>
      <c r="F16" s="38"/>
      <c r="G16" s="38"/>
      <c r="H16" s="39"/>
      <c r="I16" s="40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37"/>
      <c r="F17" s="38"/>
      <c r="G17" s="38"/>
      <c r="H17" s="39"/>
      <c r="I17" s="4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37">
        <v>66675</v>
      </c>
      <c r="F18" s="38">
        <v>175.8</v>
      </c>
      <c r="G18" s="38">
        <v>4.5</v>
      </c>
      <c r="H18" s="39">
        <v>774</v>
      </c>
      <c r="I18" s="40">
        <v>44</v>
      </c>
      <c r="J18" s="31">
        <f t="shared" si="1"/>
        <v>9.783845278725824</v>
      </c>
      <c r="K18" s="32">
        <f t="shared" si="2"/>
        <v>6.37</v>
      </c>
      <c r="L18" s="33">
        <f t="shared" si="3"/>
        <v>6.45</v>
      </c>
      <c r="M18" s="11"/>
      <c r="N18" s="44">
        <f t="shared" si="0"/>
        <v>0</v>
      </c>
    </row>
    <row r="19" spans="3:15" ht="15">
      <c r="C19" s="43">
        <v>9</v>
      </c>
      <c r="D19" s="26" t="s">
        <v>34</v>
      </c>
      <c r="E19" s="37"/>
      <c r="F19" s="38"/>
      <c r="G19" s="38"/>
      <c r="H19" s="39"/>
      <c r="I19" s="40"/>
      <c r="J19" s="31"/>
      <c r="K19" s="32"/>
      <c r="L19" s="33"/>
      <c r="M19" s="11"/>
      <c r="N19" s="44">
        <f t="shared" si="0"/>
        <v>0</v>
      </c>
      <c r="O19" t="s">
        <v>63</v>
      </c>
    </row>
    <row r="20" spans="3:14" ht="15">
      <c r="C20" s="43">
        <v>10</v>
      </c>
      <c r="D20" s="26" t="s">
        <v>35</v>
      </c>
      <c r="E20" s="37">
        <v>69342</v>
      </c>
      <c r="F20" s="38">
        <v>175.8</v>
      </c>
      <c r="G20" s="38">
        <v>4.5</v>
      </c>
      <c r="H20" s="39">
        <v>685</v>
      </c>
      <c r="I20" s="40">
        <v>38</v>
      </c>
      <c r="J20" s="31">
        <f t="shared" si="1"/>
        <v>8.658829477942106</v>
      </c>
      <c r="K20" s="32">
        <f t="shared" si="2"/>
        <v>6.24</v>
      </c>
      <c r="L20" s="33">
        <f t="shared" si="3"/>
        <v>6.32</v>
      </c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37">
        <v>66675</v>
      </c>
      <c r="F22" s="38">
        <v>175.8</v>
      </c>
      <c r="G22" s="38">
        <v>4.5</v>
      </c>
      <c r="H22" s="39">
        <v>677</v>
      </c>
      <c r="I22" s="40">
        <v>38.2</v>
      </c>
      <c r="J22" s="31">
        <f t="shared" si="1"/>
        <v>8.557704462141322</v>
      </c>
      <c r="K22" s="32">
        <f t="shared" si="2"/>
        <v>6.15</v>
      </c>
      <c r="L22" s="33">
        <f t="shared" si="3"/>
        <v>6.22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>
        <v>69342</v>
      </c>
      <c r="F24" s="38">
        <v>175.8</v>
      </c>
      <c r="G24" s="38">
        <v>4.5</v>
      </c>
      <c r="H24" s="39">
        <v>827</v>
      </c>
      <c r="I24" s="40">
        <v>38.5</v>
      </c>
      <c r="J24" s="31">
        <f t="shared" si="1"/>
        <v>10.453798508406017</v>
      </c>
      <c r="K24" s="32">
        <f t="shared" si="2"/>
        <v>7.48</v>
      </c>
      <c r="L24" s="33">
        <f t="shared" si="3"/>
        <v>7.56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37"/>
      <c r="F25" s="38"/>
      <c r="G25" s="38"/>
      <c r="H25" s="39"/>
      <c r="I25" s="4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37">
        <v>66675</v>
      </c>
      <c r="F26" s="38">
        <v>175.8</v>
      </c>
      <c r="G26" s="38">
        <v>4.5</v>
      </c>
      <c r="H26" s="39">
        <v>804</v>
      </c>
      <c r="I26" s="40">
        <v>41</v>
      </c>
      <c r="J26" s="31">
        <f t="shared" si="1"/>
        <v>10.163064087978764</v>
      </c>
      <c r="K26" s="32">
        <f t="shared" si="2"/>
        <v>6.97</v>
      </c>
      <c r="L26" s="33">
        <f t="shared" si="3"/>
        <v>7.05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37">
        <v>64008</v>
      </c>
      <c r="F27" s="38">
        <v>175.8</v>
      </c>
      <c r="G27" s="38">
        <v>4.5</v>
      </c>
      <c r="H27" s="39">
        <v>766</v>
      </c>
      <c r="I27" s="40">
        <v>39</v>
      </c>
      <c r="J27" s="31">
        <f t="shared" si="1"/>
        <v>9.682720262925042</v>
      </c>
      <c r="K27" s="32">
        <f t="shared" si="2"/>
        <v>6.87</v>
      </c>
      <c r="L27" s="33">
        <f t="shared" si="3"/>
        <v>6.95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45"/>
      <c r="F28" s="38"/>
      <c r="G28" s="38"/>
      <c r="H28" s="39"/>
      <c r="I28" s="40"/>
      <c r="J28" s="31"/>
      <c r="K28" s="32"/>
      <c r="L28" s="33"/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37">
        <v>66675</v>
      </c>
      <c r="F29" s="38">
        <v>175.8</v>
      </c>
      <c r="G29" s="38">
        <v>4.5</v>
      </c>
      <c r="H29" s="39">
        <v>730</v>
      </c>
      <c r="I29" s="40">
        <v>37.5</v>
      </c>
      <c r="J29" s="31">
        <f t="shared" si="1"/>
        <v>9.227657691821515</v>
      </c>
      <c r="K29" s="32">
        <f t="shared" si="2"/>
        <v>6.71</v>
      </c>
      <c r="L29" s="33">
        <f t="shared" si="3"/>
        <v>6.79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37"/>
      <c r="F30" s="38"/>
      <c r="G30" s="38"/>
      <c r="H30" s="39"/>
      <c r="I30" s="4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37"/>
      <c r="F31" s="38"/>
      <c r="G31" s="38"/>
      <c r="H31" s="39"/>
      <c r="I31" s="40"/>
      <c r="J31" s="31"/>
      <c r="K31" s="32"/>
      <c r="L31" s="33"/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37">
        <v>64008</v>
      </c>
      <c r="F32" s="38">
        <v>175.8</v>
      </c>
      <c r="G32" s="38">
        <v>4.5</v>
      </c>
      <c r="H32" s="39">
        <v>781</v>
      </c>
      <c r="I32" s="40">
        <v>40</v>
      </c>
      <c r="J32" s="31">
        <f t="shared" si="1"/>
        <v>9.87232966755151</v>
      </c>
      <c r="K32" s="32">
        <f t="shared" si="2"/>
        <v>6.89</v>
      </c>
      <c r="L32" s="33">
        <f t="shared" si="3"/>
        <v>6.97</v>
      </c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/>
      <c r="F34" s="48"/>
      <c r="G34" s="48"/>
      <c r="H34" s="49"/>
      <c r="I34" s="50"/>
      <c r="J34" s="31"/>
      <c r="K34" s="32"/>
      <c r="L34" s="33"/>
    </row>
    <row r="35" spans="3:12" ht="15">
      <c r="C35" s="46">
        <v>25</v>
      </c>
      <c r="D35" s="26" t="s">
        <v>51</v>
      </c>
      <c r="E35" s="52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53"/>
      <c r="F36" s="48"/>
      <c r="G36" s="48"/>
      <c r="H36" s="49"/>
      <c r="I36" s="50"/>
      <c r="J36" s="31"/>
      <c r="K36" s="32"/>
      <c r="L36" s="33"/>
    </row>
    <row r="37" spans="3:12" ht="15">
      <c r="C37" s="46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46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38.82222222222222</v>
      </c>
      <c r="J42" s="67">
        <f>AVERAGE(J13:J41)</f>
        <v>9.5352462815489</v>
      </c>
      <c r="K42" s="67">
        <f>AVERAGE(K13:K41)</f>
        <v>6.776666666666666</v>
      </c>
      <c r="L42" s="67">
        <f>AVERAGE(L13:L41)</f>
        <v>6.8566666666666665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9:M55"/>
  <sheetViews>
    <sheetView zoomScalePageLayoutView="0" workbookViewId="0" topLeftCell="A28">
      <selection activeCell="B46" sqref="B46"/>
    </sheetView>
  </sheetViews>
  <sheetFormatPr defaultColWidth="9.00390625" defaultRowHeight="12.75"/>
  <cols>
    <col min="1" max="1" width="21.00390625" style="126" customWidth="1"/>
    <col min="2" max="2" width="13.00390625" style="126" customWidth="1"/>
    <col min="3" max="3" width="13.25390625" style="126" bestFit="1" customWidth="1"/>
    <col min="4" max="4" width="9.875" style="126" bestFit="1" customWidth="1"/>
    <col min="5" max="5" width="13.00390625" style="126" customWidth="1"/>
    <col min="6" max="6" width="10.125" style="126" customWidth="1"/>
    <col min="7" max="8" width="14.875" style="126" bestFit="1" customWidth="1"/>
    <col min="9" max="16384" width="9.125" style="126" customWidth="1"/>
  </cols>
  <sheetData>
    <row r="8" ht="15.75" thickBot="1"/>
    <row r="9" spans="2:8" ht="15">
      <c r="B9" s="127"/>
      <c r="C9" s="128"/>
      <c r="D9" s="128"/>
      <c r="E9" s="128"/>
      <c r="F9" s="128"/>
      <c r="G9" s="128"/>
      <c r="H9" s="129"/>
    </row>
    <row r="10" spans="2:8" ht="15">
      <c r="B10" s="130"/>
      <c r="C10" s="131"/>
      <c r="D10" s="131"/>
      <c r="E10" s="131"/>
      <c r="F10" s="131"/>
      <c r="G10" s="131"/>
      <c r="H10" s="132"/>
    </row>
    <row r="11" spans="2:13" ht="18">
      <c r="B11" s="130"/>
      <c r="C11" s="133"/>
      <c r="D11" s="131"/>
      <c r="E11" s="131"/>
      <c r="F11" s="131"/>
      <c r="G11" s="134"/>
      <c r="H11" s="135"/>
      <c r="L11" s="131"/>
      <c r="M11" s="131"/>
    </row>
    <row r="12" spans="2:13" ht="18">
      <c r="B12" s="130"/>
      <c r="C12" s="133"/>
      <c r="D12" s="131"/>
      <c r="E12" s="131"/>
      <c r="F12" s="131"/>
      <c r="G12" s="134"/>
      <c r="H12" s="135"/>
      <c r="L12" s="131"/>
      <c r="M12" s="131"/>
    </row>
    <row r="13" spans="2:8" ht="18">
      <c r="B13" s="130"/>
      <c r="C13" s="133"/>
      <c r="D13" s="131"/>
      <c r="E13" s="131"/>
      <c r="F13" s="131"/>
      <c r="G13" s="134"/>
      <c r="H13" s="135"/>
    </row>
    <row r="14" spans="2:8" ht="18">
      <c r="B14" s="130"/>
      <c r="C14" s="133"/>
      <c r="D14" s="131"/>
      <c r="E14" s="131"/>
      <c r="F14" s="131"/>
      <c r="G14" s="134"/>
      <c r="H14" s="135"/>
    </row>
    <row r="15" spans="2:8" ht="18">
      <c r="B15" s="130"/>
      <c r="C15" s="133"/>
      <c r="D15" s="131"/>
      <c r="E15" s="131"/>
      <c r="F15" s="131"/>
      <c r="G15" s="134"/>
      <c r="H15" s="135"/>
    </row>
    <row r="16" spans="2:8" ht="18">
      <c r="B16" s="130"/>
      <c r="C16" s="133"/>
      <c r="D16" s="131"/>
      <c r="E16" s="131"/>
      <c r="F16" s="131"/>
      <c r="G16" s="134"/>
      <c r="H16" s="135"/>
    </row>
    <row r="17" spans="2:8" ht="18">
      <c r="B17" s="130"/>
      <c r="C17" s="133"/>
      <c r="D17" s="131"/>
      <c r="E17" s="131"/>
      <c r="F17" s="131"/>
      <c r="G17" s="134"/>
      <c r="H17" s="135"/>
    </row>
    <row r="18" spans="2:8" ht="18">
      <c r="B18" s="130"/>
      <c r="C18" s="133"/>
      <c r="D18" s="131"/>
      <c r="E18" s="131"/>
      <c r="F18" s="131"/>
      <c r="G18" s="134"/>
      <c r="H18" s="135"/>
    </row>
    <row r="19" spans="2:8" ht="18">
      <c r="B19" s="130"/>
      <c r="C19" s="133"/>
      <c r="D19" s="131"/>
      <c r="E19" s="131"/>
      <c r="F19" s="131"/>
      <c r="G19" s="134"/>
      <c r="H19" s="135"/>
    </row>
    <row r="20" spans="2:8" ht="18">
      <c r="B20" s="130"/>
      <c r="C20" s="133"/>
      <c r="D20" s="131"/>
      <c r="E20" s="131"/>
      <c r="F20" s="131"/>
      <c r="G20" s="134"/>
      <c r="H20" s="135"/>
    </row>
    <row r="21" spans="2:8" ht="18.75" thickBot="1">
      <c r="B21" s="136"/>
      <c r="C21" s="137"/>
      <c r="D21" s="138"/>
      <c r="E21" s="138"/>
      <c r="F21" s="138"/>
      <c r="G21" s="139"/>
      <c r="H21" s="140"/>
    </row>
    <row r="22" spans="4:8" ht="18">
      <c r="D22" s="141"/>
      <c r="E22" s="142"/>
      <c r="F22" s="143"/>
      <c r="G22" s="144"/>
      <c r="H22" s="144"/>
    </row>
    <row r="32" ht="15">
      <c r="A32" s="125" t="s">
        <v>148</v>
      </c>
    </row>
    <row r="33" ht="15">
      <c r="A33" s="145" t="s">
        <v>149</v>
      </c>
    </row>
    <row r="36" spans="1:6" ht="20.25">
      <c r="A36" s="146" t="s">
        <v>150</v>
      </c>
      <c r="B36" s="147"/>
      <c r="C36" s="148"/>
      <c r="D36" s="149"/>
      <c r="E36" s="147"/>
      <c r="F36" s="147"/>
    </row>
    <row r="37" spans="1:6" ht="15">
      <c r="A37" s="150"/>
      <c r="B37" s="147"/>
      <c r="C37" s="147"/>
      <c r="D37" s="147"/>
      <c r="E37" s="147"/>
      <c r="F37" s="147"/>
    </row>
    <row r="38" spans="1:6" ht="15">
      <c r="A38" s="147"/>
      <c r="B38" s="147"/>
      <c r="C38" s="147"/>
      <c r="D38" s="147"/>
      <c r="E38" s="147"/>
      <c r="F38" s="147"/>
    </row>
    <row r="39" spans="1:6" s="152" customFormat="1" ht="31.5" customHeight="1">
      <c r="A39" s="151" t="s">
        <v>15</v>
      </c>
      <c r="B39" s="151" t="s">
        <v>151</v>
      </c>
      <c r="C39" s="151" t="s">
        <v>152</v>
      </c>
      <c r="D39" s="151"/>
      <c r="E39" s="151" t="s">
        <v>152</v>
      </c>
      <c r="F39" s="151" t="s">
        <v>151</v>
      </c>
    </row>
    <row r="40" spans="1:11" ht="20.25">
      <c r="A40" s="93" t="s">
        <v>131</v>
      </c>
      <c r="B40" s="153">
        <v>32.9</v>
      </c>
      <c r="C40" s="153">
        <v>8.430499999999999</v>
      </c>
      <c r="D40" s="154"/>
      <c r="E40" s="155">
        <v>8.430499999999999</v>
      </c>
      <c r="F40" s="156">
        <v>32.9</v>
      </c>
      <c r="H40" s="157"/>
      <c r="I40" s="158"/>
      <c r="J40" s="159"/>
      <c r="K40" s="160"/>
    </row>
    <row r="41" spans="1:11" ht="20.25">
      <c r="A41" s="100" t="s">
        <v>132</v>
      </c>
      <c r="B41" s="153">
        <v>32.330769230769235</v>
      </c>
      <c r="C41" s="153">
        <v>8.53076923076923</v>
      </c>
      <c r="D41" s="154"/>
      <c r="E41" s="155">
        <v>8.53076923076923</v>
      </c>
      <c r="F41" s="156">
        <v>32.330769230769235</v>
      </c>
      <c r="H41" s="157"/>
      <c r="I41" s="158"/>
      <c r="J41" s="159"/>
      <c r="K41" s="160"/>
    </row>
    <row r="42" spans="1:11" ht="20.25">
      <c r="A42" s="100" t="s">
        <v>133</v>
      </c>
      <c r="B42" s="153">
        <v>34.60454545454545</v>
      </c>
      <c r="C42" s="153">
        <v>8.324545454545452</v>
      </c>
      <c r="D42" s="154"/>
      <c r="E42" s="155">
        <v>8.324545454545452</v>
      </c>
      <c r="F42" s="156">
        <v>34.60454545454545</v>
      </c>
      <c r="H42" s="157"/>
      <c r="I42" s="158"/>
      <c r="J42" s="159"/>
      <c r="K42" s="160"/>
    </row>
    <row r="43" spans="1:11" ht="20.25">
      <c r="A43" s="107" t="s">
        <v>134</v>
      </c>
      <c r="B43" s="153">
        <v>34.25</v>
      </c>
      <c r="C43" s="153">
        <v>9.061666666666667</v>
      </c>
      <c r="D43" s="154"/>
      <c r="E43" s="155">
        <v>9.061666666666667</v>
      </c>
      <c r="F43" s="156">
        <v>34.25</v>
      </c>
      <c r="H43" s="157"/>
      <c r="I43" s="158"/>
      <c r="J43" s="159"/>
      <c r="K43" s="160"/>
    </row>
    <row r="44" spans="1:11" ht="20.25">
      <c r="A44" s="107" t="s">
        <v>135</v>
      </c>
      <c r="B44" s="153">
        <v>34.8375</v>
      </c>
      <c r="C44" s="153">
        <v>8.444583333333334</v>
      </c>
      <c r="D44" s="154"/>
      <c r="E44" s="155">
        <v>8.444583333333334</v>
      </c>
      <c r="F44" s="156">
        <v>34.8375</v>
      </c>
      <c r="H44" s="157"/>
      <c r="I44" s="158"/>
      <c r="J44" s="159"/>
      <c r="K44" s="160"/>
    </row>
    <row r="45" spans="1:11" ht="20.25">
      <c r="A45" s="107" t="s">
        <v>136</v>
      </c>
      <c r="B45" s="153">
        <v>34.06153846153847</v>
      </c>
      <c r="C45" s="153">
        <v>8.775200000000002</v>
      </c>
      <c r="D45" s="154"/>
      <c r="E45" s="155">
        <v>8.775200000000002</v>
      </c>
      <c r="F45" s="156">
        <v>34.06153846153847</v>
      </c>
      <c r="H45" s="157"/>
      <c r="I45" s="158"/>
      <c r="J45" s="159"/>
      <c r="K45" s="160"/>
    </row>
    <row r="46" spans="1:11" ht="20.25">
      <c r="A46" s="100" t="s">
        <v>137</v>
      </c>
      <c r="B46" s="153">
        <v>36.699999999999996</v>
      </c>
      <c r="C46" s="153">
        <v>9.26</v>
      </c>
      <c r="D46" s="154"/>
      <c r="E46" s="155">
        <v>9.26</v>
      </c>
      <c r="F46" s="156">
        <v>36.699999999999996</v>
      </c>
      <c r="H46" s="157"/>
      <c r="I46" s="158"/>
      <c r="J46" s="159"/>
      <c r="K46" s="160"/>
    </row>
    <row r="47" spans="1:11" ht="20.25">
      <c r="A47" s="100" t="s">
        <v>138</v>
      </c>
      <c r="B47" s="153">
        <v>34.57142857142857</v>
      </c>
      <c r="C47" s="153">
        <v>9.23857142857143</v>
      </c>
      <c r="D47" s="154"/>
      <c r="E47" s="155">
        <v>9.23857142857143</v>
      </c>
      <c r="F47" s="156">
        <v>34.57142857142857</v>
      </c>
      <c r="H47" s="157"/>
      <c r="I47" s="158"/>
      <c r="J47" s="159"/>
      <c r="K47" s="160"/>
    </row>
    <row r="48" spans="1:6" ht="20.25">
      <c r="A48" s="100" t="s">
        <v>139</v>
      </c>
      <c r="B48" s="153">
        <v>35.20357142857143</v>
      </c>
      <c r="C48" s="153">
        <v>9.065714285714284</v>
      </c>
      <c r="D48" s="161"/>
      <c r="E48" s="155">
        <v>9.065714285714284</v>
      </c>
      <c r="F48" s="156">
        <v>35.20357142857143</v>
      </c>
    </row>
    <row r="49" spans="1:6" ht="20.25">
      <c r="A49" s="107" t="s">
        <v>140</v>
      </c>
      <c r="B49" s="153">
        <v>34.93636363636363</v>
      </c>
      <c r="C49" s="153">
        <v>8.245454545454548</v>
      </c>
      <c r="D49" s="161"/>
      <c r="E49" s="155">
        <v>8.245454545454548</v>
      </c>
      <c r="F49" s="156">
        <v>34.93636363636363</v>
      </c>
    </row>
    <row r="50" spans="1:6" ht="20.25">
      <c r="A50" s="107" t="s">
        <v>141</v>
      </c>
      <c r="B50" s="153">
        <v>34.28</v>
      </c>
      <c r="C50" s="153">
        <v>8.5452</v>
      </c>
      <c r="D50" s="161"/>
      <c r="E50" s="155">
        <v>8.5452</v>
      </c>
      <c r="F50" s="156">
        <v>34.28</v>
      </c>
    </row>
    <row r="51" spans="1:6" ht="20.25">
      <c r="A51" s="107" t="s">
        <v>142</v>
      </c>
      <c r="B51" s="153">
        <v>36.93333333333333</v>
      </c>
      <c r="C51" s="153">
        <v>9.433333333333332</v>
      </c>
      <c r="D51" s="161"/>
      <c r="E51" s="155">
        <v>9.433333333333332</v>
      </c>
      <c r="F51" s="156">
        <v>36.93333333333333</v>
      </c>
    </row>
    <row r="52" spans="1:6" ht="20.25">
      <c r="A52" s="100" t="s">
        <v>143</v>
      </c>
      <c r="B52" s="153">
        <v>34.619375</v>
      </c>
      <c r="C52" s="153">
        <v>8.99</v>
      </c>
      <c r="D52" s="161"/>
      <c r="E52" s="155">
        <v>8.99</v>
      </c>
      <c r="F52" s="156">
        <v>34.619375</v>
      </c>
    </row>
    <row r="53" spans="1:6" ht="20.25">
      <c r="A53" s="100" t="s">
        <v>144</v>
      </c>
      <c r="B53" s="153">
        <v>35.176923076923075</v>
      </c>
      <c r="C53" s="153">
        <v>9.429230769230768</v>
      </c>
      <c r="E53" s="155">
        <v>9.429230769230768</v>
      </c>
      <c r="F53" s="156">
        <v>35.176923076923075</v>
      </c>
    </row>
    <row r="54" spans="1:6" ht="20.25">
      <c r="A54" s="100" t="s">
        <v>145</v>
      </c>
      <c r="B54" s="153">
        <v>33.857142857142854</v>
      </c>
      <c r="C54" s="153">
        <v>9.081428571428571</v>
      </c>
      <c r="E54" s="155">
        <v>9.081428571428571</v>
      </c>
      <c r="F54" s="156">
        <v>33.857142857142854</v>
      </c>
    </row>
    <row r="55" spans="1:6" ht="21" thickBot="1">
      <c r="A55" s="114" t="s">
        <v>153</v>
      </c>
      <c r="B55" s="153">
        <v>32.6</v>
      </c>
      <c r="C55" s="153">
        <v>9.915000000000001</v>
      </c>
      <c r="E55" s="155">
        <v>9.915000000000001</v>
      </c>
      <c r="F55" s="156">
        <v>32.6</v>
      </c>
    </row>
  </sheetData>
  <sheetProtection/>
  <printOptions/>
  <pageMargins left="0.7086614173228347" right="0.5118110236220472" top="0.8267716535433072" bottom="0.7874015748031497" header="0.5118110236220472" footer="0.5118110236220472"/>
  <pageSetup horizontalDpi="300" verticalDpi="300" orientation="landscape" paperSize="9" scale="89" r:id="rId3"/>
  <headerFooter alignWithMargins="0">
    <oddHeader>&amp;L&amp;G&amp;CPage &amp;P</oddHeader>
    <oddFooter>&amp;L&amp;D&amp;T&amp;R&amp;F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64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65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48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5" ht="15">
      <c r="C15" s="43">
        <v>5</v>
      </c>
      <c r="D15" s="26" t="s">
        <v>30</v>
      </c>
      <c r="E15" s="37"/>
      <c r="F15" s="38"/>
      <c r="G15" s="38"/>
      <c r="H15" s="39"/>
      <c r="I15" s="40"/>
      <c r="J15" s="31"/>
      <c r="K15" s="32"/>
      <c r="L15" s="33"/>
      <c r="M15" s="11"/>
      <c r="N15" s="44">
        <f t="shared" si="0"/>
        <v>0</v>
      </c>
      <c r="O15" t="s">
        <v>63</v>
      </c>
    </row>
    <row r="16" spans="3:14" ht="15">
      <c r="C16" s="43">
        <v>6</v>
      </c>
      <c r="D16" s="26" t="s">
        <v>31</v>
      </c>
      <c r="E16" s="37"/>
      <c r="F16" s="38"/>
      <c r="G16" s="38"/>
      <c r="H16" s="39"/>
      <c r="I16" s="40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37"/>
      <c r="F17" s="38"/>
      <c r="G17" s="38"/>
      <c r="H17" s="39"/>
      <c r="I17" s="4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37">
        <v>77333</v>
      </c>
      <c r="F18" s="38">
        <v>270</v>
      </c>
      <c r="G18" s="38">
        <v>6</v>
      </c>
      <c r="H18" s="39">
        <v>1438</v>
      </c>
      <c r="I18" s="40">
        <v>36.7</v>
      </c>
      <c r="J18" s="31">
        <f aca="true" t="shared" si="1" ref="J18:J32">(H18*10/(F18*G18))</f>
        <v>8.876543209876543</v>
      </c>
      <c r="K18" s="32">
        <f aca="true" t="shared" si="2" ref="K18:K32">ROUND(J18*(1-((I18-14)/86)),2)</f>
        <v>6.53</v>
      </c>
      <c r="L18" s="33">
        <f aca="true" t="shared" si="3" ref="L18:L32">ROUND(J18*(1-((I18-15)/85)),2)</f>
        <v>6.61</v>
      </c>
      <c r="M18" s="11"/>
      <c r="N18" s="44">
        <f t="shared" si="0"/>
        <v>0</v>
      </c>
    </row>
    <row r="19" spans="3:15" ht="15">
      <c r="C19" s="43">
        <v>9</v>
      </c>
      <c r="D19" s="26" t="s">
        <v>34</v>
      </c>
      <c r="E19" s="37"/>
      <c r="F19" s="38"/>
      <c r="G19" s="38"/>
      <c r="H19" s="39"/>
      <c r="I19" s="40"/>
      <c r="J19" s="31"/>
      <c r="K19" s="32"/>
      <c r="L19" s="33"/>
      <c r="M19" s="11"/>
      <c r="N19" s="44">
        <f t="shared" si="0"/>
        <v>0</v>
      </c>
      <c r="O19" t="s">
        <v>63</v>
      </c>
    </row>
    <row r="20" spans="3:14" ht="15">
      <c r="C20" s="43">
        <v>10</v>
      </c>
      <c r="D20" s="26" t="s">
        <v>35</v>
      </c>
      <c r="E20" s="37">
        <v>72000</v>
      </c>
      <c r="F20" s="38">
        <v>270</v>
      </c>
      <c r="G20" s="38">
        <v>6</v>
      </c>
      <c r="H20" s="39">
        <v>1375</v>
      </c>
      <c r="I20" s="40">
        <v>37.2</v>
      </c>
      <c r="J20" s="31">
        <f t="shared" si="1"/>
        <v>8.487654320987655</v>
      </c>
      <c r="K20" s="32">
        <f t="shared" si="2"/>
        <v>6.2</v>
      </c>
      <c r="L20" s="33">
        <f t="shared" si="3"/>
        <v>6.27</v>
      </c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37"/>
      <c r="F21" s="38"/>
      <c r="G21" s="38"/>
      <c r="H21" s="39"/>
      <c r="I21" s="40"/>
      <c r="J21" s="31"/>
      <c r="K21" s="32"/>
      <c r="L21" s="33"/>
      <c r="M21" s="11"/>
      <c r="N21" s="44">
        <f t="shared" si="0"/>
        <v>0</v>
      </c>
    </row>
    <row r="22" spans="3:15" ht="15">
      <c r="C22" s="43">
        <v>12</v>
      </c>
      <c r="D22" s="26" t="s">
        <v>37</v>
      </c>
      <c r="E22" s="37"/>
      <c r="F22" s="38"/>
      <c r="G22" s="38"/>
      <c r="H22" s="39"/>
      <c r="I22" s="40"/>
      <c r="J22" s="31"/>
      <c r="K22" s="32"/>
      <c r="L22" s="33"/>
      <c r="M22" s="11"/>
      <c r="N22" s="44">
        <f t="shared" si="0"/>
        <v>0</v>
      </c>
      <c r="O22" t="s">
        <v>63</v>
      </c>
    </row>
    <row r="23" spans="3:14" ht="15">
      <c r="C23" s="43">
        <v>13</v>
      </c>
      <c r="D23" s="26" t="s">
        <v>38</v>
      </c>
      <c r="E23" s="37"/>
      <c r="F23" s="38"/>
      <c r="G23" s="38"/>
      <c r="H23" s="39"/>
      <c r="I23" s="4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37">
        <v>65667</v>
      </c>
      <c r="F24" s="38">
        <v>270</v>
      </c>
      <c r="G24" s="38">
        <v>6</v>
      </c>
      <c r="H24" s="39">
        <v>1372</v>
      </c>
      <c r="I24" s="40">
        <v>36.1</v>
      </c>
      <c r="J24" s="31">
        <f t="shared" si="1"/>
        <v>8.469135802469136</v>
      </c>
      <c r="K24" s="32">
        <f t="shared" si="2"/>
        <v>6.29</v>
      </c>
      <c r="L24" s="33">
        <f t="shared" si="3"/>
        <v>6.37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37"/>
      <c r="F25" s="38"/>
      <c r="G25" s="38"/>
      <c r="H25" s="39"/>
      <c r="I25" s="4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37">
        <v>72000</v>
      </c>
      <c r="F26" s="38">
        <v>270</v>
      </c>
      <c r="G26" s="38">
        <v>6</v>
      </c>
      <c r="H26" s="39">
        <v>1820</v>
      </c>
      <c r="I26" s="40">
        <v>36.6</v>
      </c>
      <c r="J26" s="31">
        <f t="shared" si="1"/>
        <v>11.234567901234568</v>
      </c>
      <c r="K26" s="32">
        <f t="shared" si="2"/>
        <v>8.28</v>
      </c>
      <c r="L26" s="33">
        <f t="shared" si="3"/>
        <v>8.38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37">
        <v>72000</v>
      </c>
      <c r="F27" s="38">
        <v>270</v>
      </c>
      <c r="G27" s="38">
        <v>6</v>
      </c>
      <c r="H27" s="39">
        <v>1614</v>
      </c>
      <c r="I27" s="40">
        <v>35.8</v>
      </c>
      <c r="J27" s="31">
        <f t="shared" si="1"/>
        <v>9.962962962962964</v>
      </c>
      <c r="K27" s="32">
        <f t="shared" si="2"/>
        <v>7.44</v>
      </c>
      <c r="L27" s="33">
        <f t="shared" si="3"/>
        <v>7.52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45"/>
      <c r="F28" s="38"/>
      <c r="G28" s="38"/>
      <c r="H28" s="39"/>
      <c r="I28" s="40"/>
      <c r="J28" s="31"/>
      <c r="K28" s="32"/>
      <c r="L28" s="33"/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37">
        <v>74667</v>
      </c>
      <c r="F29" s="38">
        <v>270</v>
      </c>
      <c r="G29" s="38">
        <v>6</v>
      </c>
      <c r="H29" s="39">
        <v>1590</v>
      </c>
      <c r="I29" s="40">
        <v>38</v>
      </c>
      <c r="J29" s="31">
        <f t="shared" si="1"/>
        <v>9.814814814814815</v>
      </c>
      <c r="K29" s="32">
        <f t="shared" si="2"/>
        <v>7.08</v>
      </c>
      <c r="L29" s="33">
        <f t="shared" si="3"/>
        <v>7.16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37"/>
      <c r="F30" s="38"/>
      <c r="G30" s="38"/>
      <c r="H30" s="39"/>
      <c r="I30" s="4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37"/>
      <c r="F31" s="38"/>
      <c r="G31" s="38"/>
      <c r="H31" s="39"/>
      <c r="I31" s="40"/>
      <c r="J31" s="31"/>
      <c r="K31" s="32"/>
      <c r="L31" s="33"/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37">
        <v>74667</v>
      </c>
      <c r="F32" s="38">
        <v>270</v>
      </c>
      <c r="G32" s="38">
        <v>6</v>
      </c>
      <c r="H32" s="39">
        <v>1782</v>
      </c>
      <c r="I32" s="40">
        <v>37.2</v>
      </c>
      <c r="J32" s="31">
        <f t="shared" si="1"/>
        <v>11</v>
      </c>
      <c r="K32" s="32">
        <f t="shared" si="2"/>
        <v>8.03</v>
      </c>
      <c r="L32" s="33">
        <f t="shared" si="3"/>
        <v>8.13</v>
      </c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/>
      <c r="F34" s="48"/>
      <c r="G34" s="48"/>
      <c r="H34" s="49"/>
      <c r="I34" s="50"/>
      <c r="J34" s="31"/>
      <c r="K34" s="32"/>
      <c r="L34" s="33"/>
    </row>
    <row r="35" spans="3:12" ht="15">
      <c r="C35" s="46">
        <v>25</v>
      </c>
      <c r="D35" s="26" t="s">
        <v>51</v>
      </c>
      <c r="E35" s="52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53"/>
      <c r="F36" s="48"/>
      <c r="G36" s="48"/>
      <c r="H36" s="49"/>
      <c r="I36" s="50"/>
      <c r="J36" s="31"/>
      <c r="K36" s="32"/>
      <c r="L36" s="33"/>
    </row>
    <row r="37" spans="3:12" ht="15">
      <c r="C37" s="46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46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36.8</v>
      </c>
      <c r="J42" s="67">
        <f>AVERAGE(J13:J41)</f>
        <v>9.692239858906524</v>
      </c>
      <c r="K42" s="67">
        <f>AVERAGE(K13:K41)</f>
        <v>7.121428571428571</v>
      </c>
      <c r="L42" s="67">
        <f>AVERAGE(L13:L41)</f>
        <v>7.205714285714286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66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67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48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47">
        <v>77333</v>
      </c>
      <c r="F15" s="48">
        <v>163.3</v>
      </c>
      <c r="G15" s="48">
        <v>3</v>
      </c>
      <c r="H15" s="49">
        <v>560</v>
      </c>
      <c r="I15" s="72">
        <v>36.9</v>
      </c>
      <c r="J15" s="31">
        <f>(H15*10/(F15*G15))</f>
        <v>11.43090426617677</v>
      </c>
      <c r="K15" s="32">
        <f>ROUND(J15*(1-((I15-14)/86)),2)</f>
        <v>8.39</v>
      </c>
      <c r="L15" s="33">
        <f>ROUND(J15*(1-((I15-15)/85)),2)</f>
        <v>8.49</v>
      </c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47">
        <v>74667</v>
      </c>
      <c r="F16" s="48">
        <v>163.2</v>
      </c>
      <c r="G16" s="48">
        <v>3</v>
      </c>
      <c r="H16" s="49">
        <v>508</v>
      </c>
      <c r="I16" s="50">
        <v>37.2</v>
      </c>
      <c r="J16" s="31">
        <f>(H16*10/(F16*G16))</f>
        <v>10.375816993464053</v>
      </c>
      <c r="K16" s="32">
        <f>ROUND(J16*(1-((I16-14)/86)),2)</f>
        <v>7.58</v>
      </c>
      <c r="L16" s="33">
        <f>ROUND(J16*(1-((I16-15)/85)),2)</f>
        <v>7.67</v>
      </c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>
        <v>77333</v>
      </c>
      <c r="F18" s="48">
        <v>163.1</v>
      </c>
      <c r="G18" s="48">
        <v>3</v>
      </c>
      <c r="H18" s="49">
        <v>684</v>
      </c>
      <c r="I18" s="50">
        <v>38.3</v>
      </c>
      <c r="J18" s="31">
        <f>(H18*10/(F18*G18))</f>
        <v>13.979153893316985</v>
      </c>
      <c r="K18" s="32">
        <f>ROUND(J18*(1-((I18-14)/86)),2)</f>
        <v>10.03</v>
      </c>
      <c r="L18" s="33">
        <f>ROUND(J18*(1-((I18-15)/85)),2)</f>
        <v>10.15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/>
      <c r="F19" s="48"/>
      <c r="G19" s="48"/>
      <c r="H19" s="49"/>
      <c r="I19" s="5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7">
        <v>77333</v>
      </c>
      <c r="F22" s="48">
        <v>163</v>
      </c>
      <c r="G22" s="48">
        <v>3</v>
      </c>
      <c r="H22" s="49">
        <v>560</v>
      </c>
      <c r="I22" s="72">
        <v>38.6</v>
      </c>
      <c r="J22" s="31">
        <f>(H22*10/(F22*G22))</f>
        <v>11.451942740286299</v>
      </c>
      <c r="K22" s="32">
        <f>ROUND(J22*(1-((I22-14)/86)),2)</f>
        <v>8.18</v>
      </c>
      <c r="L22" s="33">
        <f>ROUND(J22*(1-((I22-15)/85)),2)</f>
        <v>8.27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74667</v>
      </c>
      <c r="F24" s="48">
        <v>162.9</v>
      </c>
      <c r="G24" s="48">
        <v>3</v>
      </c>
      <c r="H24" s="49">
        <v>452</v>
      </c>
      <c r="I24" s="50">
        <v>37.2</v>
      </c>
      <c r="J24" s="31"/>
      <c r="K24" s="32"/>
      <c r="L24" s="33"/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/>
      <c r="F25" s="48"/>
      <c r="G25" s="48"/>
      <c r="H25" s="49"/>
      <c r="I25" s="5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77333</v>
      </c>
      <c r="F26" s="48">
        <v>162.8</v>
      </c>
      <c r="G26" s="48">
        <v>3</v>
      </c>
      <c r="H26" s="49">
        <v>652</v>
      </c>
      <c r="I26" s="72">
        <v>36.6</v>
      </c>
      <c r="J26" s="31">
        <f>(H26*10/(F26*G26))</f>
        <v>13.34971334971335</v>
      </c>
      <c r="K26" s="32">
        <f>ROUND(J26*(1-((I26-14)/86)),2)</f>
        <v>9.84</v>
      </c>
      <c r="L26" s="33">
        <f>ROUND(J26*(1-((I26-15)/85)),2)</f>
        <v>9.96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77333</v>
      </c>
      <c r="F27" s="48">
        <v>162.7</v>
      </c>
      <c r="G27" s="48">
        <v>3</v>
      </c>
      <c r="H27" s="49">
        <v>644</v>
      </c>
      <c r="I27" s="50">
        <v>37.6</v>
      </c>
      <c r="J27" s="31">
        <f>(H27*10/(F27*G27))</f>
        <v>13.1940176193403</v>
      </c>
      <c r="K27" s="32">
        <f>ROUND(J27*(1-((I27-14)/86)),2)</f>
        <v>9.57</v>
      </c>
      <c r="L27" s="33">
        <f>ROUND(J27*(1-((I27-15)/85)),2)</f>
        <v>9.69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3"/>
      <c r="F28" s="48"/>
      <c r="G28" s="48"/>
      <c r="H28" s="49"/>
      <c r="I28" s="50"/>
      <c r="J28" s="31"/>
      <c r="K28" s="32"/>
      <c r="L28" s="33"/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>
        <v>77333</v>
      </c>
      <c r="F29" s="48">
        <v>162.6</v>
      </c>
      <c r="G29" s="48">
        <v>3</v>
      </c>
      <c r="H29" s="49">
        <v>572</v>
      </c>
      <c r="I29" s="50">
        <v>36.7</v>
      </c>
      <c r="J29" s="31">
        <f>(H29*10/(F29*G29))</f>
        <v>11.726117261172613</v>
      </c>
      <c r="K29" s="32">
        <f>ROUND(J29*(1-((I29-14)/86)),2)</f>
        <v>8.63</v>
      </c>
      <c r="L29" s="33">
        <f>ROUND(J29*(1-((I29-15)/85)),2)</f>
        <v>8.73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>
        <v>77333</v>
      </c>
      <c r="F30" s="48">
        <v>162.5</v>
      </c>
      <c r="G30" s="48">
        <v>3</v>
      </c>
      <c r="H30" s="49">
        <v>532</v>
      </c>
      <c r="I30" s="50">
        <v>38.8</v>
      </c>
      <c r="J30" s="31">
        <f>(H30*10/(F30*G30))</f>
        <v>10.912820512820513</v>
      </c>
      <c r="K30" s="32">
        <f>ROUND(J30*(1-((I30-14)/86)),2)</f>
        <v>7.77</v>
      </c>
      <c r="L30" s="33">
        <f>ROUND(J30*(1-((I30-15)/85)),2)</f>
        <v>7.86</v>
      </c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/>
      <c r="F31" s="48"/>
      <c r="G31" s="48"/>
      <c r="H31" s="49"/>
      <c r="I31" s="50"/>
      <c r="J31" s="31"/>
      <c r="K31" s="32"/>
      <c r="L31" s="33"/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47">
        <v>74667</v>
      </c>
      <c r="F32" s="48">
        <v>162.4</v>
      </c>
      <c r="G32" s="48">
        <v>3</v>
      </c>
      <c r="H32" s="49">
        <v>486</v>
      </c>
      <c r="I32" s="50">
        <v>37.7</v>
      </c>
      <c r="J32" s="31">
        <f>(H32*10/(F32*G32))</f>
        <v>9.975369458128078</v>
      </c>
      <c r="K32" s="32">
        <f>ROUND(J32*(1-((I32-14)/86)),2)</f>
        <v>7.23</v>
      </c>
      <c r="L32" s="33">
        <f>ROUND(J32*(1-((I32-15)/85)),2)</f>
        <v>7.31</v>
      </c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47">
        <v>77333</v>
      </c>
      <c r="F34" s="48">
        <v>162.3</v>
      </c>
      <c r="G34" s="48">
        <v>3</v>
      </c>
      <c r="H34" s="49">
        <v>660</v>
      </c>
      <c r="I34" s="72">
        <v>38.2</v>
      </c>
      <c r="J34" s="31"/>
      <c r="K34" s="32"/>
      <c r="L34" s="33"/>
    </row>
    <row r="35" spans="3:12" ht="15">
      <c r="C35" s="46">
        <v>25</v>
      </c>
      <c r="D35" s="26" t="s">
        <v>51</v>
      </c>
      <c r="E35" s="51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47">
        <v>77333</v>
      </c>
      <c r="F36" s="48">
        <v>162.2</v>
      </c>
      <c r="G36" s="48">
        <v>3</v>
      </c>
      <c r="H36" s="49">
        <v>710</v>
      </c>
      <c r="I36" s="72">
        <v>38.9</v>
      </c>
      <c r="J36" s="31">
        <f>(H36*10/(F36*G36))</f>
        <v>14.591039868475134</v>
      </c>
      <c r="K36" s="32">
        <f>ROUND(J36*(1-((I36-14)/86)),2)</f>
        <v>10.37</v>
      </c>
      <c r="L36" s="33">
        <f>ROUND(J36*(1-((I36-15)/85)),2)</f>
        <v>10.49</v>
      </c>
    </row>
    <row r="37" spans="3:12" ht="15">
      <c r="C37" s="46">
        <v>27</v>
      </c>
      <c r="D37" s="26" t="s">
        <v>53</v>
      </c>
      <c r="E37" s="51"/>
      <c r="F37" s="48"/>
      <c r="G37" s="48"/>
      <c r="H37" s="49"/>
      <c r="I37" s="50"/>
      <c r="J37" s="31"/>
      <c r="K37" s="32"/>
      <c r="L37" s="33"/>
    </row>
    <row r="38" spans="3:12" ht="15">
      <c r="C38" s="46">
        <v>28</v>
      </c>
      <c r="D38" s="26" t="s">
        <v>54</v>
      </c>
      <c r="E38" s="47">
        <v>77333</v>
      </c>
      <c r="F38" s="48">
        <v>162.1</v>
      </c>
      <c r="G38" s="48">
        <v>3</v>
      </c>
      <c r="H38" s="49">
        <v>662</v>
      </c>
      <c r="I38" s="72">
        <v>39</v>
      </c>
      <c r="J38" s="31">
        <f>(H38*10/(F38*G38))</f>
        <v>13.612996092946743</v>
      </c>
      <c r="K38" s="32">
        <f>ROUND(J38*(1-((I38-14)/86)),2)</f>
        <v>9.66</v>
      </c>
      <c r="L38" s="33">
        <f>ROUND(J38*(1-((I38-15)/85)),2)</f>
        <v>9.77</v>
      </c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37.82307692307692</v>
      </c>
      <c r="J42" s="67">
        <f>AVERAGE(J13:J41)</f>
        <v>12.23635382325826</v>
      </c>
      <c r="K42" s="67">
        <f>AVERAGE(K13:K41)</f>
        <v>8.840909090909092</v>
      </c>
      <c r="L42" s="67">
        <f>AVERAGE(L13:L41)</f>
        <v>8.944545454545453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68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69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69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47">
        <v>82000</v>
      </c>
      <c r="F15" s="48">
        <v>210</v>
      </c>
      <c r="G15" s="48">
        <v>9</v>
      </c>
      <c r="H15" s="49">
        <v>2079</v>
      </c>
      <c r="I15" s="50">
        <v>30.3</v>
      </c>
      <c r="J15" s="31">
        <f>(H15*10/(F15*G15))</f>
        <v>11</v>
      </c>
      <c r="K15" s="32">
        <f>ROUND(J15*(1-((I15-14)/86)),2)</f>
        <v>8.92</v>
      </c>
      <c r="L15" s="33">
        <f>ROUND(J15*(1-((I15-15)/85)),2)</f>
        <v>9.02</v>
      </c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47">
        <v>80000</v>
      </c>
      <c r="F16" s="48">
        <v>213</v>
      </c>
      <c r="G16" s="48">
        <v>4.5</v>
      </c>
      <c r="H16" s="49">
        <v>1112</v>
      </c>
      <c r="I16" s="50">
        <v>30</v>
      </c>
      <c r="J16" s="31">
        <f>(H16*10/(F16*G16))</f>
        <v>11.601460615545122</v>
      </c>
      <c r="K16" s="32">
        <f>ROUND(J16*(1-((I16-14)/86)),2)</f>
        <v>9.44</v>
      </c>
      <c r="L16" s="33">
        <f>ROUND(J16*(1-((I16-15)/85)),2)</f>
        <v>9.55</v>
      </c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>
        <v>80000</v>
      </c>
      <c r="F18" s="48">
        <v>215</v>
      </c>
      <c r="G18" s="48">
        <v>4.5</v>
      </c>
      <c r="H18" s="49">
        <v>1269</v>
      </c>
      <c r="I18" s="50">
        <v>35.6</v>
      </c>
      <c r="J18" s="31">
        <f>(H18*10/(F18*G18))</f>
        <v>13.116279069767442</v>
      </c>
      <c r="K18" s="32">
        <f>ROUND(J18*(1-((I18-14)/86)),2)</f>
        <v>9.82</v>
      </c>
      <c r="L18" s="33">
        <f>ROUND(J18*(1-((I18-15)/85)),2)</f>
        <v>9.94</v>
      </c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>
        <v>82000</v>
      </c>
      <c r="F19" s="48">
        <v>220</v>
      </c>
      <c r="G19" s="48">
        <v>4.5</v>
      </c>
      <c r="H19" s="49">
        <v>1315</v>
      </c>
      <c r="I19" s="50">
        <v>34.8</v>
      </c>
      <c r="J19" s="31">
        <f>(H19*10/(F19*G19))</f>
        <v>13.282828282828282</v>
      </c>
      <c r="K19" s="32">
        <f>ROUND(J19*(1-((I19-14)/86)),2)</f>
        <v>10.07</v>
      </c>
      <c r="L19" s="33">
        <f>ROUND(J19*(1-((I19-15)/85)),2)</f>
        <v>10.19</v>
      </c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7">
        <v>82000</v>
      </c>
      <c r="F22" s="48">
        <v>227</v>
      </c>
      <c r="G22" s="48">
        <v>9</v>
      </c>
      <c r="H22" s="49">
        <v>2593</v>
      </c>
      <c r="I22" s="50">
        <v>35</v>
      </c>
      <c r="J22" s="31">
        <f>(H22*10/(F22*G22))</f>
        <v>12.692119432207537</v>
      </c>
      <c r="K22" s="32">
        <f>ROUND(J22*(1-((I22-14)/86)),2)</f>
        <v>9.59</v>
      </c>
      <c r="L22" s="33">
        <f>ROUND(J22*(1-((I22-15)/85)),2)</f>
        <v>9.71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80000</v>
      </c>
      <c r="F24" s="48">
        <v>223</v>
      </c>
      <c r="G24" s="48">
        <v>9</v>
      </c>
      <c r="H24" s="49">
        <v>2284</v>
      </c>
      <c r="I24" s="50">
        <v>31.8</v>
      </c>
      <c r="J24" s="31">
        <f>(H24*10/(F24*G24))</f>
        <v>11.380169407075236</v>
      </c>
      <c r="K24" s="32">
        <f>ROUND(J24*(1-((I24-14)/86)),2)</f>
        <v>9.02</v>
      </c>
      <c r="L24" s="33">
        <f>ROUND(J24*(1-((I24-15)/85)),2)</f>
        <v>9.13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/>
      <c r="F25" s="48"/>
      <c r="G25" s="48"/>
      <c r="H25" s="49"/>
      <c r="I25" s="5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82000</v>
      </c>
      <c r="F26" s="48">
        <v>240</v>
      </c>
      <c r="G26" s="48">
        <v>4.5</v>
      </c>
      <c r="H26" s="49">
        <v>1580</v>
      </c>
      <c r="I26" s="50">
        <v>29.3</v>
      </c>
      <c r="J26" s="31">
        <f>(H26*10/(F26*G26))</f>
        <v>14.62962962962963</v>
      </c>
      <c r="K26" s="32">
        <f>ROUND(J26*(1-((I26-14)/86)),2)</f>
        <v>12.03</v>
      </c>
      <c r="L26" s="33">
        <f>ROUND(J26*(1-((I26-15)/85)),2)</f>
        <v>12.17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82000</v>
      </c>
      <c r="F27" s="48">
        <v>245</v>
      </c>
      <c r="G27" s="48">
        <v>9</v>
      </c>
      <c r="H27" s="49">
        <v>3192</v>
      </c>
      <c r="I27" s="50">
        <v>31</v>
      </c>
      <c r="J27" s="31">
        <f>(H27*10/(F27*G27))</f>
        <v>14.476190476190476</v>
      </c>
      <c r="K27" s="32">
        <f>ROUND(J27*(1-((I27-14)/86)),2)</f>
        <v>11.61</v>
      </c>
      <c r="L27" s="33">
        <f>ROUND(J27*(1-((I27-15)/85)),2)</f>
        <v>11.75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3"/>
      <c r="F28" s="48"/>
      <c r="G28" s="48"/>
      <c r="H28" s="49"/>
      <c r="I28" s="50"/>
      <c r="J28" s="31"/>
      <c r="K28" s="32"/>
      <c r="L28" s="33"/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>
        <v>80000</v>
      </c>
      <c r="F29" s="48">
        <v>250</v>
      </c>
      <c r="G29" s="48">
        <v>9</v>
      </c>
      <c r="H29" s="49">
        <v>2740</v>
      </c>
      <c r="I29" s="50">
        <v>31.4</v>
      </c>
      <c r="J29" s="31">
        <f>(H29*10/(F29*G29))</f>
        <v>12.177777777777777</v>
      </c>
      <c r="K29" s="32">
        <f>ROUND(J29*(1-((I29-14)/86)),2)</f>
        <v>9.71</v>
      </c>
      <c r="L29" s="33">
        <f>ROUND(J29*(1-((I29-15)/85)),2)</f>
        <v>9.83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/>
      <c r="F31" s="48"/>
      <c r="G31" s="48"/>
      <c r="H31" s="49"/>
      <c r="I31" s="50"/>
      <c r="J31" s="31"/>
      <c r="K31" s="32"/>
      <c r="L31" s="33"/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47"/>
      <c r="F32" s="48"/>
      <c r="G32" s="48"/>
      <c r="H32" s="49"/>
      <c r="I32" s="50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>
        <v>82000</v>
      </c>
      <c r="F34" s="48">
        <v>257</v>
      </c>
      <c r="G34" s="48">
        <v>4.5</v>
      </c>
      <c r="H34" s="49">
        <v>1445</v>
      </c>
      <c r="I34" s="50">
        <v>31</v>
      </c>
      <c r="J34" s="31">
        <f>(H34*10/(F34*G34))</f>
        <v>12.494595763078253</v>
      </c>
      <c r="K34" s="32">
        <f>ROUND(J34*(1-((I34-14)/86)),2)</f>
        <v>10.02</v>
      </c>
      <c r="L34" s="33">
        <f>ROUND(J34*(1-((I34-15)/85)),2)</f>
        <v>10.14</v>
      </c>
    </row>
    <row r="35" spans="3:12" ht="15">
      <c r="C35" s="46">
        <v>25</v>
      </c>
      <c r="D35" s="26" t="s">
        <v>51</v>
      </c>
      <c r="E35" s="51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51"/>
      <c r="F36" s="48"/>
      <c r="G36" s="48"/>
      <c r="H36" s="49"/>
      <c r="I36" s="50"/>
      <c r="J36" s="31"/>
      <c r="K36" s="32"/>
      <c r="L36" s="33"/>
    </row>
    <row r="37" spans="3:12" ht="15">
      <c r="C37" s="46">
        <v>27</v>
      </c>
      <c r="D37" s="26" t="s">
        <v>53</v>
      </c>
      <c r="E37" s="51"/>
      <c r="F37" s="48"/>
      <c r="G37" s="48"/>
      <c r="H37" s="49"/>
      <c r="I37" s="50"/>
      <c r="J37" s="31"/>
      <c r="K37" s="32"/>
      <c r="L37" s="33"/>
    </row>
    <row r="38" spans="3:12" ht="15">
      <c r="C38" s="46">
        <v>28</v>
      </c>
      <c r="D38" s="26" t="s">
        <v>54</v>
      </c>
      <c r="E38" s="51">
        <v>82000</v>
      </c>
      <c r="F38" s="48">
        <v>263</v>
      </c>
      <c r="G38" s="48">
        <v>4.5</v>
      </c>
      <c r="H38" s="49">
        <v>1560</v>
      </c>
      <c r="I38" s="50">
        <v>32.2</v>
      </c>
      <c r="J38" s="31">
        <f>(H38*10/(F38*G38))</f>
        <v>13.181242078580482</v>
      </c>
      <c r="K38" s="32">
        <f>ROUND(J38*(1-((I38-14)/86)),2)</f>
        <v>10.39</v>
      </c>
      <c r="L38" s="33">
        <f>ROUND(J38*(1-((I38-15)/85)),2)</f>
        <v>10.51</v>
      </c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32.03636363636363</v>
      </c>
      <c r="J42" s="67">
        <f>AVERAGE(J13:J41)</f>
        <v>12.73020841206184</v>
      </c>
      <c r="K42" s="67">
        <f>AVERAGE(K13:K41)</f>
        <v>10.056363636363637</v>
      </c>
      <c r="L42" s="67">
        <f>AVERAGE(L13:L41)</f>
        <v>10.176363636363636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70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71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48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>
        <v>80000</v>
      </c>
      <c r="F13" s="48">
        <v>306</v>
      </c>
      <c r="G13" s="48">
        <v>6</v>
      </c>
      <c r="H13" s="49">
        <v>1711</v>
      </c>
      <c r="I13" s="50">
        <v>31.2</v>
      </c>
      <c r="J13" s="31">
        <f>(H13*10/(F13*G13))</f>
        <v>9.31917211328976</v>
      </c>
      <c r="K13" s="32">
        <f>ROUND(J13*(1-((I13-14)/86)),2)</f>
        <v>7.46</v>
      </c>
      <c r="L13" s="33">
        <f>ROUND(J13*(1-((I13-15)/85)),2)</f>
        <v>7.54</v>
      </c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>
        <v>80000</v>
      </c>
      <c r="F14" s="48">
        <v>306</v>
      </c>
      <c r="G14" s="48">
        <v>6</v>
      </c>
      <c r="H14" s="49">
        <v>1584</v>
      </c>
      <c r="I14" s="50">
        <v>27.2</v>
      </c>
      <c r="J14" s="31">
        <f>(H14*10/(F14*G14))</f>
        <v>8.627450980392156</v>
      </c>
      <c r="K14" s="32">
        <f>ROUND(J14*(1-((I14-14)/86)),2)</f>
        <v>7.3</v>
      </c>
      <c r="L14" s="33">
        <f>ROUND(J14*(1-((I14-15)/85)),2)</f>
        <v>7.39</v>
      </c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47">
        <v>80000</v>
      </c>
      <c r="F15" s="48">
        <v>306</v>
      </c>
      <c r="G15" s="48">
        <v>6</v>
      </c>
      <c r="H15" s="49">
        <v>1822</v>
      </c>
      <c r="I15" s="72">
        <v>28</v>
      </c>
      <c r="J15" s="31">
        <f>(H15*10/(F15*G15))</f>
        <v>9.923747276688454</v>
      </c>
      <c r="K15" s="32">
        <f>ROUND(J15*(1-((I15-14)/86)),2)</f>
        <v>8.31</v>
      </c>
      <c r="L15" s="33">
        <f>ROUND(J15*(1-((I15-15)/85)),2)</f>
        <v>8.41</v>
      </c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47">
        <v>80000</v>
      </c>
      <c r="F16" s="48">
        <v>306</v>
      </c>
      <c r="G16" s="48">
        <v>6</v>
      </c>
      <c r="H16" s="49">
        <v>1740</v>
      </c>
      <c r="I16" s="50">
        <v>29.7</v>
      </c>
      <c r="J16" s="31">
        <f>(H16*10/(F16*G16))</f>
        <v>9.477124183006536</v>
      </c>
      <c r="K16" s="32">
        <f>ROUND(J16*(1-((I16-14)/86)),2)</f>
        <v>7.75</v>
      </c>
      <c r="L16" s="33">
        <f>ROUND(J16*(1-((I16-15)/85)),2)</f>
        <v>7.84</v>
      </c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>
        <v>80000</v>
      </c>
      <c r="F17" s="48">
        <v>306</v>
      </c>
      <c r="G17" s="48">
        <v>6</v>
      </c>
      <c r="H17" s="49">
        <v>1857</v>
      </c>
      <c r="I17" s="72">
        <v>32</v>
      </c>
      <c r="J17" s="31">
        <f>(H17*10/(F17*G17))</f>
        <v>10.11437908496732</v>
      </c>
      <c r="K17" s="32">
        <f>ROUND(J17*(1-((I17-14)/86)),2)</f>
        <v>8</v>
      </c>
      <c r="L17" s="33">
        <f>ROUND(J17*(1-((I17-15)/85)),2)</f>
        <v>8.09</v>
      </c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/>
      <c r="F18" s="48"/>
      <c r="G18" s="48"/>
      <c r="H18" s="49"/>
      <c r="I18" s="5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/>
      <c r="F19" s="48"/>
      <c r="G19" s="48"/>
      <c r="H19" s="49"/>
      <c r="I19" s="5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7">
        <v>80000</v>
      </c>
      <c r="F22" s="48">
        <v>306</v>
      </c>
      <c r="G22" s="48">
        <v>6</v>
      </c>
      <c r="H22" s="49">
        <v>2051</v>
      </c>
      <c r="I22" s="50">
        <v>32.8</v>
      </c>
      <c r="J22" s="31">
        <f>(H22*10/(F22*G22))</f>
        <v>11.171023965141613</v>
      </c>
      <c r="K22" s="32">
        <f>ROUND(J22*(1-((I22-14)/86)),2)</f>
        <v>8.73</v>
      </c>
      <c r="L22" s="33">
        <f>ROUND(J22*(1-((I22-15)/85)),2)</f>
        <v>8.83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80000</v>
      </c>
      <c r="F24" s="48">
        <v>327</v>
      </c>
      <c r="G24" s="48">
        <v>6</v>
      </c>
      <c r="H24" s="49">
        <v>1928</v>
      </c>
      <c r="I24" s="50">
        <v>30</v>
      </c>
      <c r="J24" s="31">
        <f>(H24*10/(F24*G24))</f>
        <v>9.82670744138634</v>
      </c>
      <c r="K24" s="32">
        <f>ROUND(J24*(1-((I24-14)/86)),2)</f>
        <v>8</v>
      </c>
      <c r="L24" s="33">
        <f>ROUND(J24*(1-((I24-15)/85)),2)</f>
        <v>8.09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/>
      <c r="F25" s="48"/>
      <c r="G25" s="48"/>
      <c r="H25" s="49"/>
      <c r="I25" s="5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80000</v>
      </c>
      <c r="F26" s="48">
        <v>327</v>
      </c>
      <c r="G26" s="48">
        <v>6</v>
      </c>
      <c r="H26" s="49">
        <v>2176</v>
      </c>
      <c r="I26" s="50">
        <v>32</v>
      </c>
      <c r="J26" s="31">
        <f>(H26*10/(F26*G26))</f>
        <v>11.09072375127421</v>
      </c>
      <c r="K26" s="32">
        <f>ROUND(J26*(1-((I26-14)/86)),2)</f>
        <v>8.77</v>
      </c>
      <c r="L26" s="33">
        <f>ROUND(J26*(1-((I26-15)/85)),2)</f>
        <v>8.87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80000</v>
      </c>
      <c r="F27" s="48">
        <v>327</v>
      </c>
      <c r="G27" s="48">
        <v>6</v>
      </c>
      <c r="H27" s="49">
        <v>2091</v>
      </c>
      <c r="I27" s="50">
        <v>30.2</v>
      </c>
      <c r="J27" s="31">
        <f>(H27*10/(F27*G27))</f>
        <v>10.65749235474006</v>
      </c>
      <c r="K27" s="32">
        <f>ROUND(J27*(1-((I27-14)/86)),2)</f>
        <v>8.65</v>
      </c>
      <c r="L27" s="33">
        <f>ROUND(J27*(1-((I27-15)/85)),2)</f>
        <v>8.75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3"/>
      <c r="F28" s="48"/>
      <c r="G28" s="48"/>
      <c r="H28" s="49"/>
      <c r="I28" s="50"/>
      <c r="J28" s="31"/>
      <c r="K28" s="32"/>
      <c r="L28" s="33"/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>
        <v>80000</v>
      </c>
      <c r="F29" s="48">
        <v>310</v>
      </c>
      <c r="G29" s="48">
        <v>6</v>
      </c>
      <c r="H29" s="49">
        <v>1933</v>
      </c>
      <c r="I29" s="72">
        <v>29.6</v>
      </c>
      <c r="J29" s="31">
        <f>(H29*10/(F29*G29))</f>
        <v>10.39247311827957</v>
      </c>
      <c r="K29" s="32">
        <f>ROUND(J29*(1-((I29-14)/86)),2)</f>
        <v>8.51</v>
      </c>
      <c r="L29" s="33">
        <f>ROUND(J29*(1-((I29-15)/85)),2)</f>
        <v>8.61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>
        <v>80000</v>
      </c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/>
      <c r="F31" s="48"/>
      <c r="G31" s="48"/>
      <c r="H31" s="49"/>
      <c r="I31" s="50"/>
      <c r="J31" s="31"/>
      <c r="K31" s="32"/>
      <c r="L31" s="33"/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47">
        <v>80000</v>
      </c>
      <c r="F32" s="48">
        <v>310</v>
      </c>
      <c r="G32" s="48">
        <v>6</v>
      </c>
      <c r="H32" s="49">
        <v>1777</v>
      </c>
      <c r="I32" s="72">
        <v>33.2</v>
      </c>
      <c r="J32" s="31">
        <f>(H32*10/(F32*G32))</f>
        <v>9.553763440860216</v>
      </c>
      <c r="K32" s="32">
        <f>ROUND(J32*(1-((I32-14)/86)),2)</f>
        <v>7.42</v>
      </c>
      <c r="L32" s="33">
        <f>ROUND(J32*(1-((I32-15)/85)),2)</f>
        <v>7.51</v>
      </c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/>
      <c r="F34" s="48"/>
      <c r="G34" s="48"/>
      <c r="H34" s="49"/>
      <c r="I34" s="50"/>
      <c r="J34" s="31"/>
      <c r="K34" s="32"/>
      <c r="L34" s="33"/>
    </row>
    <row r="35" spans="3:12" ht="15">
      <c r="C35" s="46">
        <v>25</v>
      </c>
      <c r="D35" s="26" t="s">
        <v>51</v>
      </c>
      <c r="E35" s="51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51"/>
      <c r="F36" s="48"/>
      <c r="G36" s="48"/>
      <c r="H36" s="49"/>
      <c r="I36" s="50"/>
      <c r="J36" s="31"/>
      <c r="K36" s="32"/>
      <c r="L36" s="33"/>
    </row>
    <row r="37" spans="3:12" ht="15">
      <c r="C37" s="46">
        <v>27</v>
      </c>
      <c r="D37" s="26" t="s">
        <v>53</v>
      </c>
      <c r="E37" s="51"/>
      <c r="F37" s="48"/>
      <c r="G37" s="48"/>
      <c r="H37" s="49"/>
      <c r="I37" s="50"/>
      <c r="J37" s="31"/>
      <c r="K37" s="32"/>
      <c r="L37" s="33"/>
    </row>
    <row r="38" spans="3:12" ht="15">
      <c r="C38" s="46">
        <v>28</v>
      </c>
      <c r="D38" s="26" t="s">
        <v>54</v>
      </c>
      <c r="E38" s="51"/>
      <c r="F38" s="48"/>
      <c r="G38" s="48"/>
      <c r="H38" s="49"/>
      <c r="I38" s="50"/>
      <c r="J38" s="31"/>
      <c r="K38" s="32"/>
      <c r="L38" s="33"/>
    </row>
    <row r="39" spans="3:12" ht="15">
      <c r="C39" s="46">
        <v>29</v>
      </c>
      <c r="D39" s="58" t="s">
        <v>55</v>
      </c>
      <c r="E39" s="51"/>
      <c r="F39" s="48"/>
      <c r="G39" s="48"/>
      <c r="H39" s="49"/>
      <c r="I39" s="50"/>
      <c r="J39" s="31"/>
      <c r="K39" s="32"/>
      <c r="L39" s="33"/>
    </row>
    <row r="40" spans="3:12" ht="15">
      <c r="C40" s="46">
        <v>30</v>
      </c>
      <c r="D40" s="59" t="s">
        <v>56</v>
      </c>
      <c r="E40" s="47"/>
      <c r="F40" s="74"/>
      <c r="G40" s="74"/>
      <c r="H40" s="75"/>
      <c r="I40" s="76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47">
        <v>80000</v>
      </c>
      <c r="F41" s="48">
        <v>310</v>
      </c>
      <c r="G41" s="48">
        <v>6</v>
      </c>
      <c r="H41" s="49">
        <v>1900</v>
      </c>
      <c r="I41" s="72">
        <v>40</v>
      </c>
      <c r="J41" s="31">
        <f>(H41*10/(F41*G41))</f>
        <v>10.21505376344086</v>
      </c>
      <c r="K41" s="32">
        <f>ROUND(J41*(1-((I41-14)/86)),2)</f>
        <v>7.13</v>
      </c>
      <c r="L41" s="33">
        <f>ROUND(J41*(1-((I41-15)/85)),2)</f>
        <v>7.21</v>
      </c>
    </row>
    <row r="42" spans="7:12" ht="12.75">
      <c r="G42" s="66" t="s">
        <v>58</v>
      </c>
      <c r="H42" s="66"/>
      <c r="I42" s="67">
        <f>AVERAGE(I13:I41)</f>
        <v>31.325000000000003</v>
      </c>
      <c r="J42" s="67">
        <f>AVERAGE(J13:J41)</f>
        <v>10.03075928945559</v>
      </c>
      <c r="K42" s="67">
        <f>AVERAGE(K13:K41)</f>
        <v>8.0025</v>
      </c>
      <c r="L42" s="67">
        <f>AVERAGE(L13:L41)</f>
        <v>8.095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72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73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69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47"/>
      <c r="F15" s="48"/>
      <c r="G15" s="48"/>
      <c r="H15" s="49"/>
      <c r="I15" s="50"/>
      <c r="J15" s="31"/>
      <c r="K15" s="32"/>
      <c r="L15" s="33"/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47"/>
      <c r="F16" s="48"/>
      <c r="G16" s="48"/>
      <c r="H16" s="49"/>
      <c r="I16" s="50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/>
      <c r="F18" s="48"/>
      <c r="G18" s="48"/>
      <c r="H18" s="49"/>
      <c r="I18" s="5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/>
      <c r="F19" s="48"/>
      <c r="G19" s="48"/>
      <c r="H19" s="49"/>
      <c r="I19" s="5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7">
        <v>77000</v>
      </c>
      <c r="F22" s="48">
        <v>211</v>
      </c>
      <c r="G22" s="48">
        <v>9</v>
      </c>
      <c r="H22" s="49">
        <v>2036</v>
      </c>
      <c r="I22" s="50">
        <v>35.5</v>
      </c>
      <c r="J22" s="31">
        <f>(H22*10/(F22*G22))</f>
        <v>10.72143233280674</v>
      </c>
      <c r="K22" s="32">
        <f>ROUND(J22*(1-((I22-14)/86)),2)</f>
        <v>8.04</v>
      </c>
      <c r="L22" s="33">
        <f>ROUND(J22*(1-((I22-15)/85)),2)</f>
        <v>8.14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77000</v>
      </c>
      <c r="F24" s="48">
        <v>211</v>
      </c>
      <c r="G24" s="48">
        <v>9</v>
      </c>
      <c r="H24" s="49">
        <v>2316</v>
      </c>
      <c r="I24" s="50">
        <v>35.3</v>
      </c>
      <c r="J24" s="31">
        <f>(H24*10/(F24*G24))</f>
        <v>12.195892575039494</v>
      </c>
      <c r="K24" s="32">
        <f>ROUND(J24*(1-((I24-14)/86)),2)</f>
        <v>9.18</v>
      </c>
      <c r="L24" s="33">
        <f>ROUND(J24*(1-((I24-15)/85)),2)</f>
        <v>9.28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/>
      <c r="F25" s="48"/>
      <c r="G25" s="48"/>
      <c r="H25" s="49"/>
      <c r="I25" s="5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74000</v>
      </c>
      <c r="F26" s="48">
        <v>211</v>
      </c>
      <c r="G26" s="48">
        <v>9</v>
      </c>
      <c r="H26" s="49">
        <v>2201</v>
      </c>
      <c r="I26" s="50">
        <v>35</v>
      </c>
      <c r="J26" s="31">
        <f>(H26*10/(F26*G26))</f>
        <v>11.590310689836755</v>
      </c>
      <c r="K26" s="32">
        <f>ROUND(J26*(1-((I26-14)/86)),2)</f>
        <v>8.76</v>
      </c>
      <c r="L26" s="33">
        <f>ROUND(J26*(1-((I26-15)/85)),2)</f>
        <v>8.86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77000</v>
      </c>
      <c r="F27" s="48">
        <v>211</v>
      </c>
      <c r="G27" s="48">
        <v>9</v>
      </c>
      <c r="H27" s="49">
        <v>2247</v>
      </c>
      <c r="I27" s="50">
        <v>37</v>
      </c>
      <c r="J27" s="31">
        <f>(H27*10/(F27*G27))</f>
        <v>11.832543443917851</v>
      </c>
      <c r="K27" s="32">
        <f>ROUND(J27*(1-((I27-14)/86)),2)</f>
        <v>8.67</v>
      </c>
      <c r="L27" s="33">
        <f>ROUND(J27*(1-((I27-15)/85)),2)</f>
        <v>8.77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3"/>
      <c r="F28" s="48"/>
      <c r="G28" s="48"/>
      <c r="H28" s="49"/>
      <c r="I28" s="50"/>
      <c r="J28" s="31"/>
      <c r="K28" s="32"/>
      <c r="L28" s="33"/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/>
      <c r="F29" s="48"/>
      <c r="G29" s="48"/>
      <c r="H29" s="49"/>
      <c r="I29" s="50"/>
      <c r="J29" s="31"/>
      <c r="K29" s="32"/>
      <c r="L29" s="33"/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/>
      <c r="F31" s="48"/>
      <c r="G31" s="48"/>
      <c r="H31" s="49"/>
      <c r="I31" s="50"/>
      <c r="J31" s="31"/>
      <c r="K31" s="32"/>
      <c r="L31" s="33"/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47"/>
      <c r="F32" s="48"/>
      <c r="G32" s="48"/>
      <c r="H32" s="49"/>
      <c r="I32" s="50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>
        <v>77000</v>
      </c>
      <c r="F34" s="48">
        <v>211</v>
      </c>
      <c r="G34" s="48">
        <v>9</v>
      </c>
      <c r="H34" s="49">
        <v>2086</v>
      </c>
      <c r="I34" s="50">
        <v>35</v>
      </c>
      <c r="J34" s="31">
        <f>(H34*10/(F34*G34))</f>
        <v>10.984728804634019</v>
      </c>
      <c r="K34" s="32">
        <f>ROUND(J34*(1-((I34-14)/86)),2)</f>
        <v>8.3</v>
      </c>
      <c r="L34" s="33">
        <f>ROUND(J34*(1-((I34-15)/85)),2)</f>
        <v>8.4</v>
      </c>
    </row>
    <row r="35" spans="3:12" ht="15">
      <c r="C35" s="46">
        <v>25</v>
      </c>
      <c r="D35" s="26" t="s">
        <v>51</v>
      </c>
      <c r="E35" s="52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53"/>
      <c r="F36" s="48"/>
      <c r="G36" s="48"/>
      <c r="H36" s="49"/>
      <c r="I36" s="50"/>
      <c r="J36" s="31"/>
      <c r="K36" s="32"/>
      <c r="L36" s="33"/>
    </row>
    <row r="37" spans="3:12" ht="15">
      <c r="C37" s="46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46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35.56</v>
      </c>
      <c r="J42" s="67">
        <f>AVERAGE(J13:J41)</f>
        <v>11.464981569246971</v>
      </c>
      <c r="K42" s="67">
        <f>AVERAGE(K13:K41)</f>
        <v>8.59</v>
      </c>
      <c r="L42" s="67">
        <f>AVERAGE(L13:L41)</f>
        <v>8.69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2"/>
  <sheetViews>
    <sheetView showGridLines="0" zoomScale="85" zoomScaleNormal="85" zoomScalePageLayoutView="0" workbookViewId="0" topLeftCell="A1">
      <selection activeCell="B46" sqref="B46"/>
    </sheetView>
  </sheetViews>
  <sheetFormatPr defaultColWidth="9.00390625" defaultRowHeight="12.75"/>
  <cols>
    <col min="1" max="2" width="12.25390625" style="0" customWidth="1"/>
    <col min="3" max="3" width="7.25390625" style="1" customWidth="1"/>
    <col min="4" max="4" width="27.625" style="0" customWidth="1"/>
    <col min="5" max="5" width="12.25390625" style="0" customWidth="1"/>
    <col min="6" max="6" width="7.00390625" style="0" customWidth="1"/>
    <col min="7" max="7" width="7.875" style="0" customWidth="1"/>
    <col min="8" max="8" width="7.25390625" style="0" customWidth="1"/>
    <col min="9" max="9" width="7.875" style="0" customWidth="1"/>
    <col min="12" max="12" width="9.25390625" style="0" customWidth="1"/>
    <col min="13" max="14" width="0.37109375" style="0" hidden="1" customWidth="1"/>
  </cols>
  <sheetData>
    <row r="1" ht="3" customHeight="1"/>
    <row r="2" ht="1.5" customHeight="1"/>
    <row r="3" ht="3" customHeight="1" hidden="1"/>
    <row r="4" ht="12.75" hidden="1">
      <c r="K4" s="2"/>
    </row>
    <row r="5" ht="18">
      <c r="C5" s="3" t="s">
        <v>0</v>
      </c>
    </row>
    <row r="6" ht="16.5" customHeight="1">
      <c r="C6" s="4" t="s">
        <v>1</v>
      </c>
    </row>
    <row r="7" ht="9.75" customHeight="1">
      <c r="A7" s="5"/>
    </row>
    <row r="8" ht="6" customHeight="1" thickBot="1"/>
    <row r="9" spans="1:14" ht="15.75">
      <c r="A9" s="6" t="s">
        <v>74</v>
      </c>
      <c r="C9" s="7"/>
      <c r="D9" s="8" t="s">
        <v>3</v>
      </c>
      <c r="E9" s="8" t="s">
        <v>4</v>
      </c>
      <c r="F9" s="8" t="s">
        <v>5</v>
      </c>
      <c r="G9" s="9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10" t="s">
        <v>10</v>
      </c>
      <c r="M9" s="11" t="s">
        <v>11</v>
      </c>
      <c r="N9" s="12" t="s">
        <v>12</v>
      </c>
    </row>
    <row r="10" spans="1:14" ht="16.5" customHeight="1" thickBot="1">
      <c r="A10" s="6" t="s">
        <v>75</v>
      </c>
      <c r="C10" s="13" t="s">
        <v>14</v>
      </c>
      <c r="D10" s="14" t="s">
        <v>15</v>
      </c>
      <c r="E10" s="15" t="s">
        <v>16</v>
      </c>
      <c r="F10" s="14" t="s">
        <v>17</v>
      </c>
      <c r="G10" s="16" t="s">
        <v>18</v>
      </c>
      <c r="H10" s="14" t="s">
        <v>19</v>
      </c>
      <c r="I10" s="17" t="s">
        <v>20</v>
      </c>
      <c r="J10" s="18" t="s">
        <v>21</v>
      </c>
      <c r="K10" s="19" t="s">
        <v>22</v>
      </c>
      <c r="L10" s="20" t="s">
        <v>23</v>
      </c>
      <c r="M10" s="21" t="s">
        <v>24</v>
      </c>
      <c r="N10" s="22" t="s">
        <v>25</v>
      </c>
    </row>
    <row r="11" spans="1:14" s="24" customFormat="1" ht="15.75">
      <c r="A11" s="23"/>
      <c r="C11" s="25">
        <v>1</v>
      </c>
      <c r="D11" s="26" t="s">
        <v>26</v>
      </c>
      <c r="E11" s="68"/>
      <c r="F11" s="69"/>
      <c r="G11" s="69"/>
      <c r="H11" s="70"/>
      <c r="I11" s="71"/>
      <c r="J11" s="31"/>
      <c r="K11" s="32"/>
      <c r="L11" s="33"/>
      <c r="M11" s="34"/>
      <c r="N11" s="35">
        <f aca="true" t="shared" si="0" ref="N11:N32">M11*10000/3.75</f>
        <v>0</v>
      </c>
    </row>
    <row r="12" spans="1:14" ht="15.75">
      <c r="A12" s="36"/>
      <c r="C12" s="25">
        <v>2</v>
      </c>
      <c r="D12" s="26" t="s">
        <v>27</v>
      </c>
      <c r="E12" s="47"/>
      <c r="F12" s="48"/>
      <c r="G12" s="48"/>
      <c r="H12" s="49"/>
      <c r="I12" s="50"/>
      <c r="J12" s="31"/>
      <c r="K12" s="32"/>
      <c r="L12" s="33"/>
      <c r="M12" s="41"/>
      <c r="N12" s="42">
        <f t="shared" si="0"/>
        <v>0</v>
      </c>
    </row>
    <row r="13" spans="3:14" ht="15">
      <c r="C13" s="25">
        <v>3</v>
      </c>
      <c r="D13" s="26" t="s">
        <v>28</v>
      </c>
      <c r="E13" s="47"/>
      <c r="F13" s="48"/>
      <c r="G13" s="48"/>
      <c r="H13" s="49"/>
      <c r="I13" s="50"/>
      <c r="J13" s="31"/>
      <c r="K13" s="32"/>
      <c r="L13" s="33"/>
      <c r="M13" s="41"/>
      <c r="N13" s="42">
        <f t="shared" si="0"/>
        <v>0</v>
      </c>
    </row>
    <row r="14" spans="3:14" ht="15">
      <c r="C14" s="43">
        <v>4</v>
      </c>
      <c r="D14" s="26" t="s">
        <v>29</v>
      </c>
      <c r="E14" s="47"/>
      <c r="F14" s="48"/>
      <c r="G14" s="48"/>
      <c r="H14" s="49"/>
      <c r="I14" s="50"/>
      <c r="J14" s="31"/>
      <c r="K14" s="32"/>
      <c r="L14" s="33"/>
      <c r="M14" s="11"/>
      <c r="N14" s="44">
        <f t="shared" si="0"/>
        <v>0</v>
      </c>
    </row>
    <row r="15" spans="3:14" ht="15">
      <c r="C15" s="43">
        <v>5</v>
      </c>
      <c r="D15" s="26" t="s">
        <v>30</v>
      </c>
      <c r="E15" s="47">
        <v>80000</v>
      </c>
      <c r="F15" s="48">
        <v>640</v>
      </c>
      <c r="G15" s="48">
        <v>9</v>
      </c>
      <c r="H15" s="49">
        <v>6120</v>
      </c>
      <c r="I15" s="50">
        <v>33</v>
      </c>
      <c r="J15" s="31">
        <f>(H15*10/(F15*G15))</f>
        <v>10.625</v>
      </c>
      <c r="K15" s="32">
        <f>ROUND(J15*(1-((I15-14)/86)),2)</f>
        <v>8.28</v>
      </c>
      <c r="L15" s="33">
        <f>ROUND(J15*(1-((I15-15)/85)),2)</f>
        <v>8.38</v>
      </c>
      <c r="M15" s="11"/>
      <c r="N15" s="44">
        <f t="shared" si="0"/>
        <v>0</v>
      </c>
    </row>
    <row r="16" spans="3:14" ht="15">
      <c r="C16" s="43">
        <v>6</v>
      </c>
      <c r="D16" s="26" t="s">
        <v>31</v>
      </c>
      <c r="E16" s="47"/>
      <c r="F16" s="48"/>
      <c r="G16" s="48"/>
      <c r="H16" s="49"/>
      <c r="I16" s="50"/>
      <c r="J16" s="31"/>
      <c r="K16" s="32"/>
      <c r="L16" s="33"/>
      <c r="M16" s="11"/>
      <c r="N16" s="44">
        <f t="shared" si="0"/>
        <v>0</v>
      </c>
    </row>
    <row r="17" spans="3:14" ht="15">
      <c r="C17" s="43">
        <v>7</v>
      </c>
      <c r="D17" s="26" t="s">
        <v>32</v>
      </c>
      <c r="E17" s="47"/>
      <c r="F17" s="48"/>
      <c r="G17" s="48"/>
      <c r="H17" s="49"/>
      <c r="I17" s="50"/>
      <c r="J17" s="31"/>
      <c r="K17" s="32"/>
      <c r="L17" s="33"/>
      <c r="M17" s="11"/>
      <c r="N17" s="44">
        <f t="shared" si="0"/>
        <v>0</v>
      </c>
    </row>
    <row r="18" spans="3:14" ht="15">
      <c r="C18" s="43">
        <v>8</v>
      </c>
      <c r="D18" s="26" t="s">
        <v>33</v>
      </c>
      <c r="E18" s="47"/>
      <c r="F18" s="48"/>
      <c r="G18" s="48"/>
      <c r="H18" s="49"/>
      <c r="I18" s="50"/>
      <c r="J18" s="31"/>
      <c r="K18" s="32"/>
      <c r="L18" s="33"/>
      <c r="M18" s="11"/>
      <c r="N18" s="44">
        <f t="shared" si="0"/>
        <v>0</v>
      </c>
    </row>
    <row r="19" spans="3:14" ht="15">
      <c r="C19" s="43">
        <v>9</v>
      </c>
      <c r="D19" s="26" t="s">
        <v>34</v>
      </c>
      <c r="E19" s="47"/>
      <c r="F19" s="48"/>
      <c r="G19" s="48"/>
      <c r="H19" s="49"/>
      <c r="I19" s="50"/>
      <c r="J19" s="31"/>
      <c r="K19" s="32"/>
      <c r="L19" s="33"/>
      <c r="M19" s="11"/>
      <c r="N19" s="44">
        <f t="shared" si="0"/>
        <v>0</v>
      </c>
    </row>
    <row r="20" spans="3:14" ht="15">
      <c r="C20" s="43">
        <v>10</v>
      </c>
      <c r="D20" s="26" t="s">
        <v>35</v>
      </c>
      <c r="E20" s="47"/>
      <c r="F20" s="48"/>
      <c r="G20" s="48"/>
      <c r="H20" s="49"/>
      <c r="I20" s="50"/>
      <c r="J20" s="31"/>
      <c r="K20" s="32"/>
      <c r="L20" s="33"/>
      <c r="M20" s="11"/>
      <c r="N20" s="44">
        <f t="shared" si="0"/>
        <v>0</v>
      </c>
    </row>
    <row r="21" spans="3:14" ht="15">
      <c r="C21" s="43">
        <v>11</v>
      </c>
      <c r="D21" s="26" t="s">
        <v>36</v>
      </c>
      <c r="E21" s="47"/>
      <c r="F21" s="48"/>
      <c r="G21" s="48"/>
      <c r="H21" s="49"/>
      <c r="I21" s="50"/>
      <c r="J21" s="31"/>
      <c r="K21" s="32"/>
      <c r="L21" s="33"/>
      <c r="M21" s="11"/>
      <c r="N21" s="44">
        <f t="shared" si="0"/>
        <v>0</v>
      </c>
    </row>
    <row r="22" spans="3:14" ht="15">
      <c r="C22" s="43">
        <v>12</v>
      </c>
      <c r="D22" s="26" t="s">
        <v>37</v>
      </c>
      <c r="E22" s="47">
        <v>82000</v>
      </c>
      <c r="F22" s="48">
        <v>630</v>
      </c>
      <c r="G22" s="48">
        <v>9</v>
      </c>
      <c r="H22" s="49">
        <v>5700</v>
      </c>
      <c r="I22" s="50">
        <v>36.5</v>
      </c>
      <c r="J22" s="31">
        <f>(H22*10/(F22*G22))</f>
        <v>10.052910052910052</v>
      </c>
      <c r="K22" s="32">
        <f>ROUND(J22*(1-((I22-14)/86)),2)</f>
        <v>7.42</v>
      </c>
      <c r="L22" s="33">
        <f>ROUND(J22*(1-((I22-15)/85)),2)</f>
        <v>7.51</v>
      </c>
      <c r="M22" s="11"/>
      <c r="N22" s="44">
        <f t="shared" si="0"/>
        <v>0</v>
      </c>
    </row>
    <row r="23" spans="3:14" ht="15">
      <c r="C23" s="43">
        <v>13</v>
      </c>
      <c r="D23" s="26" t="s">
        <v>38</v>
      </c>
      <c r="E23" s="47"/>
      <c r="F23" s="48"/>
      <c r="G23" s="48"/>
      <c r="H23" s="49"/>
      <c r="I23" s="50"/>
      <c r="J23" s="31"/>
      <c r="K23" s="32"/>
      <c r="L23" s="33"/>
      <c r="M23" s="11"/>
      <c r="N23" s="44">
        <f t="shared" si="0"/>
        <v>0</v>
      </c>
    </row>
    <row r="24" spans="3:14" ht="15">
      <c r="C24" s="43">
        <v>14</v>
      </c>
      <c r="D24" s="26" t="s">
        <v>39</v>
      </c>
      <c r="E24" s="47">
        <v>82000</v>
      </c>
      <c r="F24" s="48">
        <v>620</v>
      </c>
      <c r="G24" s="48">
        <v>9</v>
      </c>
      <c r="H24" s="49">
        <v>6580</v>
      </c>
      <c r="I24" s="50">
        <v>35</v>
      </c>
      <c r="J24" s="31">
        <f>(H24*10/(F24*G24))</f>
        <v>11.792114695340501</v>
      </c>
      <c r="K24" s="32">
        <f>ROUND(J24*(1-((I24-14)/86)),2)</f>
        <v>8.91</v>
      </c>
      <c r="L24" s="33">
        <f>ROUND(J24*(1-((I24-15)/85)),2)</f>
        <v>9.02</v>
      </c>
      <c r="M24" s="11"/>
      <c r="N24" s="44">
        <f t="shared" si="0"/>
        <v>0</v>
      </c>
    </row>
    <row r="25" spans="3:14" ht="15">
      <c r="C25" s="43">
        <v>15</v>
      </c>
      <c r="D25" s="26" t="s">
        <v>40</v>
      </c>
      <c r="E25" s="47"/>
      <c r="F25" s="48"/>
      <c r="G25" s="48"/>
      <c r="H25" s="49"/>
      <c r="I25" s="50"/>
      <c r="J25" s="31"/>
      <c r="K25" s="32"/>
      <c r="L25" s="33"/>
      <c r="M25" s="11"/>
      <c r="N25" s="44">
        <f t="shared" si="0"/>
        <v>0</v>
      </c>
    </row>
    <row r="26" spans="3:14" ht="15">
      <c r="C26" s="43">
        <v>16</v>
      </c>
      <c r="D26" s="26" t="s">
        <v>41</v>
      </c>
      <c r="E26" s="47">
        <v>80000</v>
      </c>
      <c r="F26" s="48">
        <v>612</v>
      </c>
      <c r="G26" s="48">
        <v>9</v>
      </c>
      <c r="H26" s="49">
        <v>6670</v>
      </c>
      <c r="I26" s="50">
        <v>37.5</v>
      </c>
      <c r="J26" s="31">
        <f>(H26*10/(F26*G26))</f>
        <v>12.109658678286129</v>
      </c>
      <c r="K26" s="32">
        <f>ROUND(J26*(1-((I26-14)/86)),2)</f>
        <v>8.8</v>
      </c>
      <c r="L26" s="33">
        <f>ROUND(J26*(1-((I26-15)/85)),2)</f>
        <v>8.9</v>
      </c>
      <c r="M26" s="11"/>
      <c r="N26" s="44">
        <f t="shared" si="0"/>
        <v>0</v>
      </c>
    </row>
    <row r="27" spans="3:14" ht="15">
      <c r="C27" s="43">
        <v>17</v>
      </c>
      <c r="D27" s="26" t="s">
        <v>42</v>
      </c>
      <c r="E27" s="47">
        <v>82000</v>
      </c>
      <c r="F27" s="48">
        <v>605</v>
      </c>
      <c r="G27" s="48">
        <v>9</v>
      </c>
      <c r="H27" s="49">
        <v>6890</v>
      </c>
      <c r="I27" s="50">
        <v>38</v>
      </c>
      <c r="J27" s="31">
        <f>(H27*10/(F27*G27))</f>
        <v>12.653810835629017</v>
      </c>
      <c r="K27" s="32">
        <f>ROUND(J27*(1-((I27-14)/86)),2)</f>
        <v>9.12</v>
      </c>
      <c r="L27" s="33">
        <f>ROUND(J27*(1-((I27-15)/85)),2)</f>
        <v>9.23</v>
      </c>
      <c r="M27" s="11"/>
      <c r="N27" s="44">
        <f t="shared" si="0"/>
        <v>0</v>
      </c>
    </row>
    <row r="28" spans="3:14" ht="15">
      <c r="C28" s="43">
        <v>18</v>
      </c>
      <c r="D28" s="26" t="s">
        <v>43</v>
      </c>
      <c r="E28" s="73"/>
      <c r="F28" s="48"/>
      <c r="G28" s="48"/>
      <c r="H28" s="49"/>
      <c r="I28" s="50"/>
      <c r="J28" s="31"/>
      <c r="K28" s="32"/>
      <c r="L28" s="33"/>
      <c r="M28" s="11"/>
      <c r="N28" s="44">
        <f t="shared" si="0"/>
        <v>0</v>
      </c>
    </row>
    <row r="29" spans="3:14" ht="15">
      <c r="C29" s="43">
        <v>19</v>
      </c>
      <c r="D29" s="26" t="s">
        <v>44</v>
      </c>
      <c r="E29" s="47">
        <v>80000</v>
      </c>
      <c r="F29" s="48">
        <v>588</v>
      </c>
      <c r="G29" s="48">
        <v>9</v>
      </c>
      <c r="H29" s="49">
        <v>5120</v>
      </c>
      <c r="I29" s="50">
        <v>33</v>
      </c>
      <c r="J29" s="31">
        <f>(H29*10/(F29*G29))</f>
        <v>9.674981103552533</v>
      </c>
      <c r="K29" s="32">
        <f>ROUND(J29*(1-((I29-14)/86)),2)</f>
        <v>7.54</v>
      </c>
      <c r="L29" s="33">
        <f>ROUND(J29*(1-((I29-15)/85)),2)</f>
        <v>7.63</v>
      </c>
      <c r="M29" s="11"/>
      <c r="N29" s="44">
        <f t="shared" si="0"/>
        <v>0</v>
      </c>
    </row>
    <row r="30" spans="3:15" ht="15">
      <c r="C30" s="43">
        <v>20</v>
      </c>
      <c r="D30" s="26" t="s">
        <v>45</v>
      </c>
      <c r="E30" s="47"/>
      <c r="F30" s="48"/>
      <c r="G30" s="48"/>
      <c r="H30" s="49"/>
      <c r="I30" s="50"/>
      <c r="J30" s="31"/>
      <c r="K30" s="32"/>
      <c r="L30" s="33"/>
      <c r="M30" s="11"/>
      <c r="N30" s="44">
        <f t="shared" si="0"/>
        <v>0</v>
      </c>
      <c r="O30" t="s">
        <v>46</v>
      </c>
    </row>
    <row r="31" spans="3:14" ht="15">
      <c r="C31" s="43">
        <v>21</v>
      </c>
      <c r="D31" s="26" t="s">
        <v>47</v>
      </c>
      <c r="E31" s="47"/>
      <c r="F31" s="48"/>
      <c r="G31" s="48"/>
      <c r="H31" s="49"/>
      <c r="I31" s="50"/>
      <c r="J31" s="31"/>
      <c r="K31" s="32"/>
      <c r="L31" s="33"/>
      <c r="M31" s="11"/>
      <c r="N31" s="44">
        <f t="shared" si="0"/>
        <v>0</v>
      </c>
    </row>
    <row r="32" spans="3:14" ht="15">
      <c r="C32" s="43">
        <v>22</v>
      </c>
      <c r="D32" s="26" t="s">
        <v>48</v>
      </c>
      <c r="E32" s="53"/>
      <c r="F32" s="48"/>
      <c r="G32" s="48"/>
      <c r="H32" s="49"/>
      <c r="I32" s="50"/>
      <c r="J32" s="31"/>
      <c r="K32" s="32"/>
      <c r="L32" s="33"/>
      <c r="M32" s="11"/>
      <c r="N32" s="44">
        <f t="shared" si="0"/>
        <v>0</v>
      </c>
    </row>
    <row r="33" spans="3:12" ht="15">
      <c r="C33" s="46">
        <v>23</v>
      </c>
      <c r="D33" s="26" t="s">
        <v>49</v>
      </c>
      <c r="E33" s="47"/>
      <c r="F33" s="48"/>
      <c r="G33" s="48"/>
      <c r="H33" s="49"/>
      <c r="I33" s="50"/>
      <c r="J33" s="31"/>
      <c r="K33" s="32"/>
      <c r="L33" s="33"/>
    </row>
    <row r="34" spans="3:12" ht="15">
      <c r="C34" s="46">
        <v>24</v>
      </c>
      <c r="D34" s="26" t="s">
        <v>50</v>
      </c>
      <c r="E34" s="51"/>
      <c r="F34" s="48"/>
      <c r="G34" s="48"/>
      <c r="H34" s="49"/>
      <c r="I34" s="50"/>
      <c r="J34" s="31"/>
      <c r="K34" s="32"/>
      <c r="L34" s="33"/>
    </row>
    <row r="35" spans="3:12" ht="15">
      <c r="C35" s="46">
        <v>25</v>
      </c>
      <c r="D35" s="26" t="s">
        <v>51</v>
      </c>
      <c r="E35" s="52"/>
      <c r="F35" s="48"/>
      <c r="G35" s="48"/>
      <c r="H35" s="49"/>
      <c r="I35" s="50"/>
      <c r="J35" s="31"/>
      <c r="K35" s="32"/>
      <c r="L35" s="33"/>
    </row>
    <row r="36" spans="3:12" ht="15">
      <c r="C36" s="46">
        <v>26</v>
      </c>
      <c r="D36" s="26" t="s">
        <v>52</v>
      </c>
      <c r="E36" s="53"/>
      <c r="F36" s="48"/>
      <c r="G36" s="48"/>
      <c r="H36" s="49"/>
      <c r="I36" s="50"/>
      <c r="J36" s="31"/>
      <c r="K36" s="32"/>
      <c r="L36" s="33"/>
    </row>
    <row r="37" spans="3:12" ht="15">
      <c r="C37" s="46">
        <v>27</v>
      </c>
      <c r="D37" s="26" t="s">
        <v>53</v>
      </c>
      <c r="E37" s="54"/>
      <c r="F37" s="55"/>
      <c r="G37" s="55"/>
      <c r="H37" s="56"/>
      <c r="I37" s="57"/>
      <c r="J37" s="31"/>
      <c r="K37" s="32"/>
      <c r="L37" s="33"/>
    </row>
    <row r="38" spans="3:12" ht="15">
      <c r="C38" s="46">
        <v>28</v>
      </c>
      <c r="D38" s="26" t="s">
        <v>54</v>
      </c>
      <c r="E38" s="54"/>
      <c r="F38" s="55"/>
      <c r="G38" s="55"/>
      <c r="H38" s="56"/>
      <c r="I38" s="57"/>
      <c r="J38" s="31"/>
      <c r="K38" s="32"/>
      <c r="L38" s="33"/>
    </row>
    <row r="39" spans="3:12" ht="15">
      <c r="C39" s="46">
        <v>29</v>
      </c>
      <c r="D39" s="58" t="s">
        <v>55</v>
      </c>
      <c r="E39" s="54"/>
      <c r="F39" s="55"/>
      <c r="G39" s="55"/>
      <c r="H39" s="56"/>
      <c r="I39" s="57"/>
      <c r="J39" s="31"/>
      <c r="K39" s="32"/>
      <c r="L39" s="33"/>
    </row>
    <row r="40" spans="3:12" ht="15">
      <c r="C40" s="46">
        <v>30</v>
      </c>
      <c r="D40" s="59" t="s">
        <v>56</v>
      </c>
      <c r="E40" s="60"/>
      <c r="F40" s="60"/>
      <c r="G40" s="61"/>
      <c r="H40" s="61"/>
      <c r="I40" s="62"/>
      <c r="J40" s="31"/>
      <c r="K40" s="32"/>
      <c r="L40" s="33"/>
    </row>
    <row r="41" spans="3:12" ht="15.75" thickBot="1">
      <c r="C41" s="63">
        <v>31</v>
      </c>
      <c r="D41" s="64" t="s">
        <v>57</v>
      </c>
      <c r="E41" s="65"/>
      <c r="F41" s="65"/>
      <c r="G41" s="65"/>
      <c r="H41" s="65"/>
      <c r="I41" s="65"/>
      <c r="J41" s="31"/>
      <c r="K41" s="32"/>
      <c r="L41" s="33"/>
    </row>
    <row r="42" spans="7:12" ht="12.75">
      <c r="G42" s="66" t="s">
        <v>58</v>
      </c>
      <c r="H42" s="66"/>
      <c r="I42" s="67">
        <f>AVERAGE(I13:I41)</f>
        <v>35.5</v>
      </c>
      <c r="J42" s="67">
        <f>AVERAGE(J13:J41)</f>
        <v>11.15141256095304</v>
      </c>
      <c r="K42" s="67">
        <f>AVERAGE(K13:K41)</f>
        <v>8.344999999999999</v>
      </c>
      <c r="L42" s="67">
        <f>AVERAGE(L13:L41)</f>
        <v>8.445000000000002</v>
      </c>
    </row>
  </sheetData>
  <sheetProtection/>
  <printOptions/>
  <pageMargins left="0.7480314960629921" right="0.7480314960629921" top="0.984251968503937" bottom="0.984251968503937" header="0.5" footer="0.5"/>
  <pageSetup fitToHeight="1" fitToWidth="1" horizontalDpi="300" verticalDpi="300" orientation="landscape" paperSize="9" scale="82" r:id="rId2"/>
  <headerFooter alignWithMargins="0">
    <oddHeader>&amp;C&amp;F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Hi-Bred Int'l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Czarny, Ireneusz</dc:creator>
  <cp:keywords/>
  <dc:description/>
  <cp:lastModifiedBy>Czarny, Ireneusz</cp:lastModifiedBy>
  <dcterms:created xsi:type="dcterms:W3CDTF">2010-12-20T08:14:05Z</dcterms:created>
  <dcterms:modified xsi:type="dcterms:W3CDTF">2010-12-20T08:37:51Z</dcterms:modified>
  <cp:category/>
  <cp:version/>
  <cp:contentType/>
  <cp:contentStatus/>
</cp:coreProperties>
</file>